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0" windowWidth="12060" windowHeight="9120" tabRatio="772" activeTab="5"/>
  </bookViews>
  <sheets>
    <sheet name="แยก" sheetId="1" r:id="rId1"/>
    <sheet name="บุคลากรใหม่" sheetId="2" r:id="rId2"/>
    <sheet name="ข้าราชการ" sheetId="3" r:id="rId3"/>
    <sheet name="พนักงาน" sheetId="4" r:id="rId4"/>
    <sheet name="สัดส่วนวิทยาเขต" sheetId="5" r:id="rId5"/>
    <sheet name="สัดส่วนแยกสาย" sheetId="6" r:id="rId6"/>
    <sheet name="สัดส่วน" sheetId="7" r:id="rId7"/>
    <sheet name="สาย ก." sheetId="8" r:id="rId8"/>
    <sheet name="ชำนาญการ-เชี่ยวชาญ" sheetId="9" r:id="rId9"/>
    <sheet name="นักวิจัย" sheetId="10" r:id="rId10"/>
    <sheet name="ตาราง 8" sheetId="11" r:id="rId11"/>
    <sheet name="ตาราง 9" sheetId="12" r:id="rId12"/>
    <sheet name="ตาราง10" sheetId="13" r:id="rId13"/>
  </sheets>
  <definedNames>
    <definedName name="_xlnm.Print_Titles" localSheetId="2">'ข้าราชการ'!$1:$5</definedName>
    <definedName name="_xlnm.Print_Titles" localSheetId="8">'ชำนาญการ-เชี่ยวชาญ'!$1:$6</definedName>
    <definedName name="_xlnm.Print_Titles" localSheetId="10">'ตาราง 8'!$1:$4</definedName>
    <definedName name="_xlnm.Print_Titles" localSheetId="12">'ตาราง10'!$3:$5</definedName>
    <definedName name="_xlnm.Print_Titles" localSheetId="9">'นักวิจัย'!$1:$5</definedName>
    <definedName name="_xlnm.Print_Titles" localSheetId="1">'บุคลากรใหม่'!$1:$5</definedName>
    <definedName name="_xlnm.Print_Titles" localSheetId="3">'พนักงาน'!$1:$5</definedName>
    <definedName name="_xlnm.Print_Titles" localSheetId="6">'สัดส่วน'!$1:$5</definedName>
    <definedName name="_xlnm.Print_Titles" localSheetId="5">'สัดส่วนแยกสาย'!$1:$4</definedName>
    <definedName name="_xlnm.Print_Titles" localSheetId="7">'สาย ก.'!$1:$5</definedName>
  </definedNames>
  <calcPr fullCalcOnLoad="1"/>
</workbook>
</file>

<file path=xl/comments5.xml><?xml version="1.0" encoding="utf-8"?>
<comments xmlns="http://schemas.openxmlformats.org/spreadsheetml/2006/main">
  <authors>
    <author>Toy</author>
  </authors>
  <commentList>
    <comment ref="F3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Toy</author>
    <author>Dao</author>
  </authors>
  <commentList>
    <comment ref="A5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  <comment ref="X59" authorId="1">
      <text>
        <r>
          <rPr>
            <b/>
            <sz val="8"/>
            <rFont val="Tahoma"/>
            <family val="0"/>
          </rPr>
          <t>Dao: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<sst xmlns="http://schemas.openxmlformats.org/spreadsheetml/2006/main" count="1319" uniqueCount="386">
  <si>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</si>
  <si>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</si>
  <si>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</si>
  <si>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</si>
  <si>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</si>
  <si>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</si>
  <si>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</si>
  <si>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</si>
  <si>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</si>
  <si>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</si>
  <si>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</si>
  <si>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</si>
  <si>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</si>
  <si>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</si>
  <si>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</si>
  <si>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</si>
  <si>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</si>
  <si>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</si>
  <si>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</si>
  <si>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</si>
  <si>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</si>
  <si>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</si>
  <si>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</si>
  <si>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</si>
  <si>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ข</t>
  </si>
  <si>
    <t>ค</t>
  </si>
  <si>
    <t>พนักงาน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</si>
  <si>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</si>
  <si>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</si>
  <si>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</si>
  <si>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</si>
  <si>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</si>
  <si>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</si>
  <si>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</si>
  <si>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</si>
  <si>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</si>
  <si>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</si>
  <si>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</si>
  <si>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</si>
  <si>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</si>
  <si>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</si>
  <si>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</si>
  <si>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</si>
  <si>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</si>
  <si>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</si>
  <si>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</si>
  <si>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</si>
  <si>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</si>
  <si>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</si>
  <si>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</si>
  <si>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</si>
  <si>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</si>
  <si>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</si>
  <si>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</si>
  <si>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</si>
  <si>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</si>
  <si>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</si>
  <si>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</si>
  <si>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</si>
  <si>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</si>
  <si>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</si>
  <si>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</si>
  <si>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</si>
  <si>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</si>
  <si>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</si>
  <si>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</si>
  <si>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</si>
  <si>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</si>
  <si>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</si>
  <si>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</si>
  <si>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</si>
  <si>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</si>
  <si>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</si>
  <si>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</si>
  <si>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</si>
  <si>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</si>
  <si>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</si>
  <si>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</si>
  <si>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</si>
  <si>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</si>
  <si>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</si>
  <si>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</si>
  <si>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</si>
  <si>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</si>
  <si>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</si>
  <si>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</si>
  <si>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</si>
  <si>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</si>
  <si>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</si>
  <si>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</si>
  <si>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</si>
  <si>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</si>
  <si>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วิทยาลัยสิ่งแวดล้อม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</si>
  <si>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</si>
  <si>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</si>
  <si>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</si>
  <si>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</si>
  <si>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</si>
  <si>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</si>
  <si>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</si>
  <si>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</si>
  <si>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</si>
  <si>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</si>
  <si>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</si>
  <si>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</si>
  <si>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</si>
  <si>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</si>
  <si>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</si>
  <si>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</si>
  <si>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</si>
  <si>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</si>
  <si>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</si>
  <si>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</si>
  <si>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</si>
  <si>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</si>
  <si>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</si>
  <si>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</si>
  <si>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</si>
  <si>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</si>
  <si>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</si>
  <si>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</si>
  <si>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</si>
  <si>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</si>
  <si>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</si>
  <si>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</si>
  <si>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</si>
  <si>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</si>
  <si>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</si>
  <si>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</si>
  <si>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</si>
  <si>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</si>
  <si>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</si>
  <si>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</si>
  <si>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</si>
  <si>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</si>
  <si>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</si>
  <si>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</si>
  <si>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</si>
  <si>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</si>
  <si>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</si>
  <si>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</si>
  <si>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</si>
  <si>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</si>
  <si>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</si>
  <si>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</si>
  <si>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</si>
  <si>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</si>
  <si>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</si>
  <si>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</si>
  <si>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</si>
  <si>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</si>
  <si>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</si>
  <si>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</si>
  <si>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</si>
  <si>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</si>
  <si>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</si>
  <si>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</si>
  <si>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</si>
  <si>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</si>
  <si>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</si>
  <si>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</si>
  <si>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</si>
  <si>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</si>
  <si>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</si>
  <si>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</si>
  <si>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</si>
  <si>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</si>
  <si>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</si>
  <si>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</si>
  <si>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</si>
  <si>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</si>
  <si>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</si>
  <si>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</si>
  <si>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</si>
  <si>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</si>
  <si>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</si>
  <si>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</si>
  <si>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</si>
  <si>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</si>
  <si>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</si>
  <si>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</si>
  <si>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</si>
  <si>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</si>
  <si>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</si>
  <si>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</si>
  <si>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</si>
  <si>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</si>
  <si>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</si>
  <si>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</si>
  <si>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</si>
  <si>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</si>
  <si>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</si>
  <si>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</si>
  <si>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</si>
  <si>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</si>
  <si>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</si>
  <si>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</si>
  <si>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</si>
  <si>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</si>
  <si>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</si>
  <si>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</si>
  <si>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</si>
  <si>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</si>
  <si>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</si>
  <si>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รวมวิทยาเขตสุพรรณบุรี</t>
  </si>
  <si>
    <t>รวมวิทยาเขตกระบี่</t>
  </si>
  <si>
    <t>วิทยาเขตเฉลิมพระเกียรติ จังหวัดสกลนคร</t>
  </si>
  <si>
    <t>วิทยเขตลพบุรี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</si>
  <si>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</si>
  <si>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</si>
  <si>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</si>
  <si>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</si>
  <si>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</si>
  <si>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</si>
  <si>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</si>
  <si>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</si>
  <si>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</si>
  <si>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</si>
  <si>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</si>
  <si>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</si>
  <si>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</si>
  <si>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</si>
  <si>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</si>
  <si>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</si>
  <si>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</si>
  <si>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</si>
  <si>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</si>
  <si>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</si>
  <si>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</si>
  <si>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</si>
  <si>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ลำ</t>
  </si>
  <si>
    <t>ดับ</t>
  </si>
  <si>
    <t>ชำนาญการ</t>
  </si>
  <si>
    <t>เชี่ยวชาญ</t>
  </si>
  <si>
    <t>เชี่ยวชาญพิเศษ</t>
  </si>
  <si>
    <t>ตรี</t>
  </si>
  <si>
    <t>โท</t>
  </si>
  <si>
    <t>เอก</t>
  </si>
  <si>
    <t>&lt; ตรี</t>
  </si>
  <si>
    <t>โครงการจัดตั้งวิทยาเขตสารสนเทศกระบี่</t>
  </si>
  <si>
    <t xml:space="preserve">     โรงเรียนสาธิตฯ</t>
  </si>
  <si>
    <t>ศูนย์ศึกษานานาชาติ</t>
  </si>
  <si>
    <t>คณะเกษตร กพส.</t>
  </si>
  <si>
    <t>คณะศิลปศาสตร์และวิทยาศาสตร์ กพส.</t>
  </si>
  <si>
    <t xml:space="preserve">     โรงเรียนสาธิตฯ กพส.</t>
  </si>
  <si>
    <t>คณะวิทยาศาสตร์การกีฬา กพส.</t>
  </si>
  <si>
    <t>คณะวิศวกรรมศาสตร์ วิทยาเขตศรีราชา</t>
  </si>
  <si>
    <t>บัณฑิตศึกษาสถาน วิทยาเขตศรีราชา</t>
  </si>
  <si>
    <t>รวมทั้งหมด</t>
  </si>
  <si>
    <t>สำนักงานโครงการจัดตั้งคณะแพทยศาสตร์ มก.</t>
  </si>
  <si>
    <t>ศูนย์ความร่วมมือทางวิชาการไทย - ฝรั่งเศส</t>
  </si>
  <si>
    <t>ศูนย์วิจัยเพื่อการพัฒนาชายฝั่งอันดามัน</t>
  </si>
  <si>
    <t>B26</t>
  </si>
  <si>
    <t>Z01</t>
  </si>
  <si>
    <t>B0146</t>
  </si>
  <si>
    <t>B63</t>
  </si>
  <si>
    <t>Z07</t>
  </si>
  <si>
    <t>Z03</t>
  </si>
  <si>
    <t>Z04</t>
  </si>
  <si>
    <t>Z02</t>
  </si>
  <si>
    <t>B0139</t>
  </si>
  <si>
    <t>B0159</t>
  </si>
  <si>
    <t>สำนักงานโครงการจัดตั้งคณะแพทยศาสตร์  ม.ก.</t>
  </si>
  <si>
    <t>B50</t>
  </si>
  <si>
    <t>สำงานโครงการจัดตั้งคณะแพทยศาสตร์ ม.ก.</t>
  </si>
  <si>
    <t>สำนักงานโครงการจัดตั้งคณะแพทยศาสตร์ ม.ก.</t>
  </si>
  <si>
    <t xml:space="preserve">    - คณะศึกษาศาสตร์</t>
  </si>
  <si>
    <t xml:space="preserve">    - โรงเรียนสาธิตฯ</t>
  </si>
  <si>
    <t xml:space="preserve">  -  คณะศึกษาศาสตร์ กพส.</t>
  </si>
  <si>
    <t xml:space="preserve">   - โรงเรียนสาธิตฯ  กพส.</t>
  </si>
  <si>
    <t>เงินงบประมาณ</t>
  </si>
  <si>
    <t xml:space="preserve">ลูกจ้างชาว  </t>
  </si>
  <si>
    <t>ลูกจ้างชั่วคราวจ้างเอง</t>
  </si>
  <si>
    <t>ชั่วคราว</t>
  </si>
  <si>
    <t>ต่างประเทศ</t>
  </si>
  <si>
    <t>ชาวต่างประเทศ</t>
  </si>
  <si>
    <t>โครงการจัดตั้งคณะแพทยศาสตร์ มก.</t>
  </si>
  <si>
    <t xml:space="preserve">คณะทรัพยากรธรรมชาติและอุตสาหกรรมเกษตร </t>
  </si>
  <si>
    <t xml:space="preserve">คณะวิทยาศาสตร์และวิศวกรรมศาสตร์  </t>
  </si>
  <si>
    <t>ความสามารถพิเศษ</t>
  </si>
  <si>
    <t>อาจารย์ผู้มีความรู้</t>
  </si>
  <si>
    <t>พนักงานมหาวิทยาลัย</t>
  </si>
  <si>
    <t>สถานีวิจัยประมง กพส.</t>
  </si>
  <si>
    <t>ศูนย์ความร่วมมือทางวิชาการไทย-ฝรั่งเศส</t>
  </si>
  <si>
    <t>คณะเทคนิคการสัตวแพทย์</t>
  </si>
  <si>
    <t>B38</t>
  </si>
  <si>
    <t>ลาออก</t>
  </si>
  <si>
    <t>&lt;ตรี</t>
  </si>
  <si>
    <t>สถาบันวิจัยและพัฒนา มก.ฉกส.</t>
  </si>
  <si>
    <t>สถาบันวิจัยและพัฒนา  มก.ฉกส.</t>
  </si>
  <si>
    <t>วิทยาลัยพาณิชยนาวีนานาชาติ</t>
  </si>
  <si>
    <t>ศูนย์วิทยาศาสตร์ข้าว</t>
  </si>
  <si>
    <t>ศูนย์วิทยาศาสตร์ไข้หวัดนก</t>
  </si>
  <si>
    <t>S18</t>
  </si>
  <si>
    <t>สถาบันวิจัยและพัฒนา วิทยาเขตเฉลิมพระเกียรติ จังหวัดสกลนคร</t>
  </si>
  <si>
    <t>Z06</t>
  </si>
  <si>
    <t>สำนักวิทยบริการ วิทยาเขตศรีราชา</t>
  </si>
  <si>
    <t>รวมวิทยาเขตลพบุรี</t>
  </si>
  <si>
    <t>สถาบันอินทรีจันทรสถิตย์เพื่อการค้นคว้าและพัฒนาด้านพืชศาสตร์</t>
  </si>
  <si>
    <t>ตารางที่  1  จำนวนบุคลากรแยกตามประเภทบุคลากรและวิทยาเขต  ประจำเดือน ตุลาคม 2550</t>
  </si>
  <si>
    <t>ที่มา : กองการเจ้าหน้าที่ มหาวิทยาลัยเกษตรศาสตร์  ข้อมูล ณ  วันที่  31/10/2550</t>
  </si>
  <si>
    <t>ตารางที่ 2  สรุปจำนวนบุคลากร มหาวิทยาลัยเกษตรศาสตร์ ประจำเดือน ตุลาคม 2550</t>
  </si>
  <si>
    <t>วิชาการ</t>
  </si>
  <si>
    <t>สนับสนุน</t>
  </si>
  <si>
    <t xml:space="preserve">   คณะศึกษาศาสตร์   </t>
  </si>
  <si>
    <t xml:space="preserve">คณะศึกษาศาสตร์  </t>
  </si>
  <si>
    <t>วิทยาลัยบัณฑิตศึกษา ศรีราชา</t>
  </si>
  <si>
    <t>ว/ด/ป ที่จัดทำ 01/11/50</t>
  </si>
  <si>
    <t>ประจำเดือน  ตุลาคม  2550</t>
  </si>
  <si>
    <t>ประจำเดือน ตุลาคม   2550</t>
  </si>
  <si>
    <t>สนับ</t>
  </si>
  <si>
    <t>สนุน</t>
  </si>
  <si>
    <t>การ</t>
  </si>
  <si>
    <t xml:space="preserve">คณะศึกษาศาสตร์และพัฒนศาสตร์กพส.  </t>
  </si>
  <si>
    <t>คณะศึกษาศาสตร์และพัฒนศาสตร์ กำแพงแสน</t>
  </si>
  <si>
    <t xml:space="preserve">   คณะศึกษาศาสตร์และพัฒนศาสตร์ กำแพงแสน</t>
  </si>
  <si>
    <t xml:space="preserve">   คณะศึกษาศาสตร์และพัฒนศาสตร์ กพส.</t>
  </si>
  <si>
    <t>คณะศึกษาศาสตร์และพัฒนศาสตร์  กำแพงแสน</t>
  </si>
  <si>
    <t xml:space="preserve">   คณะศึกษาศาสตร์และพัฒนศาสตร์  กำแพงแสน</t>
  </si>
  <si>
    <t>คณะศึกษาศาสตร์และพัฒนศาสตร์ กพส.</t>
  </si>
  <si>
    <t>หมายเหตุ  ผู้ทรงคุณวุฒิพิเศษ, ผู้มีความรู้ความสามารถพิเศษ เป็นข้อมูล ณ สิ้นเดือนกันยายน 2550</t>
  </si>
  <si>
    <t>วิชาการ:สนับสนุน</t>
  </si>
  <si>
    <t xml:space="preserve">วิชาการ:อื่นๆ </t>
  </si>
  <si>
    <t xml:space="preserve">วิชาการ:สนับสนุนและอื่นๆ </t>
  </si>
  <si>
    <t>คณะศึกษาศาสตร์และพัฒนศาสตร์</t>
  </si>
  <si>
    <t xml:space="preserve">   คณะศึกษาศาสตร์และพัฒนศาสตร์</t>
  </si>
  <si>
    <t>ตารางที่ 8  จำนวนข้าราชการแยกตามประเภทการพ้นจากตำแหน่ง ประจำเดือน ตุลาคม 2550</t>
  </si>
  <si>
    <t>เกษียณอายุราชการ</t>
  </si>
  <si>
    <t>รวมเกษียณอายุราชการ</t>
  </si>
  <si>
    <t>รวมลาออก</t>
  </si>
  <si>
    <t>โอนไปหน่วยงานอื่น</t>
  </si>
  <si>
    <t>รวมพ้นจาก</t>
  </si>
  <si>
    <t>ตำแหน่ง</t>
  </si>
  <si>
    <t xml:space="preserve">สำนักงานอธิการบดี                                           </t>
  </si>
  <si>
    <t xml:space="preserve">คณะเกษตร                                                    </t>
  </si>
  <si>
    <t xml:space="preserve">คณะบริหารธุรกิจ                                              </t>
  </si>
  <si>
    <t xml:space="preserve">คณะประมง                                              </t>
  </si>
  <si>
    <t xml:space="preserve">คณะมนุษยศาสตร์                                              </t>
  </si>
  <si>
    <t xml:space="preserve">คณะวนศาสตร์                                                 </t>
  </si>
  <si>
    <t xml:space="preserve">คณะวิทยาศาสตร์                                              </t>
  </si>
  <si>
    <t xml:space="preserve">คณะวิศวกรรมศาสตร์                                           </t>
  </si>
  <si>
    <t xml:space="preserve">คณะศึกษาศาสตร์                                              </t>
  </si>
  <si>
    <t xml:space="preserve">  โรงเรียนสาธิตฯ                                              </t>
  </si>
  <si>
    <t xml:space="preserve">คณะเศรษฐศาสตร์                                              </t>
  </si>
  <si>
    <t xml:space="preserve">คณะสังคมศาสตร์                                              </t>
  </si>
  <si>
    <t xml:space="preserve">คณะสัตวแพทยศาสตร์                                           </t>
  </si>
  <si>
    <t xml:space="preserve">สถาบันค้นคว้าและพัฒนาผลิตภัณฑ์อาหาร                         </t>
  </si>
  <si>
    <t xml:space="preserve">สำนักทะเบียนและประมวลผล                                     </t>
  </si>
  <si>
    <t xml:space="preserve">สำนักส่งเสริมและฝึกอบรม                                                </t>
  </si>
  <si>
    <t xml:space="preserve">สำนักหอสมุด                                                 </t>
  </si>
  <si>
    <t>สถาบันอินทรีย์จันทรสถิตย์เพื่อการค้นควาและพัฒนาด้านพืชศาสตร์</t>
  </si>
  <si>
    <t xml:space="preserve">คณะวิศวกรรมศาสตร์ กำแพงแสน                                        </t>
  </si>
  <si>
    <t>สถาบันวิจัยและพัฒนา กำแพงแสน</t>
  </si>
  <si>
    <t xml:space="preserve">ตารางที่ 9  จำนวนพนักงานมาหวิทยาลัยแยกตามประเภทการพ้นจากตำแหน่ง ประจำเดือน ตุลาคม 2550 </t>
  </si>
  <si>
    <t xml:space="preserve">ตารางที่ 10  จำนวนพนักงานมหาวิทยาลัยที่จ้างใหม่ ประจำเดือน ตุลาคม 2550 </t>
  </si>
  <si>
    <t>จ้างพนักงานมหาวิทยาลัย</t>
  </si>
  <si>
    <t xml:space="preserve">  โรงเรียนสาธิตฯ</t>
  </si>
  <si>
    <t>คณะวิศวกรรมศรีราชาศรีราชา</t>
  </si>
  <si>
    <t>และอื่นๆ</t>
  </si>
  <si>
    <t>ตารางที่ 3  จำนวนนักวิจัย  มหาวิทยาลัยเกษตรศาสตร์  แยกตามวุฒิการศึกษา และประเภทบุคลากร ประจำเดือน ตุลาคม 2550</t>
  </si>
  <si>
    <t>หมายเหตุ  - ผู้ทรงคุณวุฒิพิเศษ, ผู้มีความรู้ความสามารถพิเศษ เป็นข้อมูล ณ สิ้นเดือนกันยายน 2550</t>
  </si>
  <si>
    <t xml:space="preserve">ตารางที่ 5  สัดส่วนของบุคลากรสายวิชาการต่อบุคลากรแต่ละสายแยกตามวิทยาเขต ประจำเดือน ตุลาคม 2550 </t>
  </si>
  <si>
    <t>วิชาการ:</t>
  </si>
  <si>
    <t>สนับสนุนและอื่นๆ</t>
  </si>
  <si>
    <t>ตารางที่ 2  จำนวนบุคลากร สายสนับสนุนมหาวิทยาลัยเกษตรศาสตร์  แยกตามคุณวุฒิและตำแหน่ง ประจำเดือนตุลาคม 2550</t>
  </si>
  <si>
    <t xml:space="preserve">              - วิชาการ คือ สาย ก, สนับสนุน คือ สาย ข,สาย ค เดิม เนื่องจาก กพอ. กำหนดตำแหน่งใหม่</t>
  </si>
  <si>
    <t>หัวหน้างานทะเบียนประวัติ…………........……..</t>
  </si>
  <si>
    <t>ตารางที่ 3  สรุปข้อมูล ข้าราชการ มหาวิทยาลัยเกษตรศาสตร์ จำแนกตามคณะ / สำนัก / สถาบัน</t>
  </si>
  <si>
    <t>หมายเหตุ     วิชาการ คือ สาย ก, สนับสนุน คือ สาย ข,สาย ค เดิม เนื่องจาก กพอ. กำหนดตำแหน่งใหม่</t>
  </si>
  <si>
    <t>ตารางที่ 4  สรุปข้อมูล  พนักงาน มหาวิทยาลัยเกษตรศาสตร์ จำแนกตามคณะ / สำนัก / สถาบัน</t>
  </si>
  <si>
    <t>หมายเหตุ     วิชาการ คือ สาย ก, สนับสนุน คือ สาย ข, สาย ค เดิม เนื่องจาก กพอ. กำหนดตำแหน่งใหม่</t>
  </si>
  <si>
    <t>สัดส่วน (เมื่อ วิชาการ = 1 หน่วย)</t>
  </si>
  <si>
    <t>ตารางที่ 6  สัดส่วนบุคลากรสายวิชาการต่อบุคลากรแต่ละสายแยกตามหน่วยงานและวิทยาเขต ประจำเดือน ตุลาคม 2550</t>
  </si>
  <si>
    <t>สนุน(ก)</t>
  </si>
  <si>
    <t>วิชา</t>
  </si>
  <si>
    <t xml:space="preserve">              - วิชาการ คือ สาย ก, สนับสนุน คือ สาย ข, สาย ค เดิม เนื่องจาก กพอ. กำหนดตำแหน่งใหม่</t>
  </si>
  <si>
    <t>ตารางที่ 1   จำนวนบุคลากร สายวิชาการ  มหาวิทยาลัยเกษตรศาสตร์  แยกตามวุฒิ ตำแหน่งทางวิชาการและประเภทเงิน ประจำเดือน ตุลาคม 2550</t>
  </si>
  <si>
    <t>หมายเหตุ    -  วิชาการ คือ สาย ก, สนับสนุน คือ สาย ข, สาย ค เดิม เนื่องจาก กพอ. กำหนดตำแหน่งใหม่</t>
  </si>
  <si>
    <t xml:space="preserve">               - วิชาการ คือ สาย ก, สนับสนุน คือ สาย ข, สาย ค เดิม เนื่องจาก กพอ. กำหนดตำแหน่งใหม่</t>
  </si>
  <si>
    <r>
      <t>*</t>
    </r>
    <r>
      <rPr>
        <sz val="10"/>
        <rFont val="EucrosiaUPC"/>
        <family val="1"/>
      </rPr>
      <t xml:space="preserve"> ศูนย์พัฒนาและถ่ายทอดเทคโนโลยีรัฐร่วมเอกชน</t>
    </r>
  </si>
  <si>
    <t>หมายเหตุ    - * ปัจจุบันหน่วยงานรวมอยู่ในสำนักบริการวิชาการ สำนักงานอธิการบดี</t>
  </si>
  <si>
    <t>ที่มา กองการเจ้าหน้าที่ ข้อมูล ณ วันที่ 31/10/2550</t>
  </si>
  <si>
    <t xml:space="preserve">               -  วิชาการ คือ สาย ก, สนับสนุน คือ สาย ข, สาย ค เดิม เนื่องจาก กพอ. กำหนดตำแหน่งใหม่</t>
  </si>
  <si>
    <t>หมายเหตุ  วิชาการ คือ สาย ก, สนับสนุน คือ สาย ข, สาย ค เดิม เนื่องจาก กพอ. กำหนดตำแหน่งใหม่</t>
  </si>
  <si>
    <r>
      <t>ตารางที่ 7</t>
    </r>
    <r>
      <rPr>
        <b/>
        <sz val="10.5"/>
        <rFont val="EucrosiaUPC"/>
        <family val="1"/>
      </rPr>
      <t xml:space="preserve"> จำนวนบุคลากรแยกตามประเภท มหาวิทยาลัยเกษตรศาสตร์ ประจำเดือน ตุลาคม 2550</t>
    </r>
  </si>
  <si>
    <t xml:space="preserve">              -  เฉพาะสำนักงานอธิการบดี คำนวณสัดส่วนจากยอดรวมสายวิชาการทั้งหมด เช่น วิชาการ: สนับสนุน = 1:574/2826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</si>
</sst>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0.000"/>
    <numFmt numFmtId="213" formatCode="0.0000"/>
    <numFmt numFmtId="214" formatCode="0.0"/>
  </numFmts>
  <fonts count="85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4"/>
      <color indexed="12"/>
      <name val="EucrosiaUPC"/>
      <family val="1"/>
    </font>
    <font>
      <b/>
      <sz val="14"/>
      <color indexed="14"/>
      <name val="EucrosiaUPC"/>
      <family val="1"/>
    </font>
    <font>
      <sz val="11.5"/>
      <name val="EucrosiaUPC"/>
      <family val="1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b/>
      <sz val="10"/>
      <color indexed="10"/>
      <name val="EucrosiaUPC"/>
      <family val="1"/>
    </font>
    <font>
      <sz val="10"/>
      <name val="Cordia Ne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EucrosiaUPC"/>
      <family val="1"/>
    </font>
    <font>
      <sz val="10"/>
      <color indexed="12"/>
      <name val="EucrosiaUPC"/>
      <family val="1"/>
    </font>
    <font>
      <b/>
      <sz val="12"/>
      <name val="Cordia New"/>
      <family val="2"/>
    </font>
    <font>
      <b/>
      <sz val="13"/>
      <color indexed="10"/>
      <name val="Cordia New"/>
      <family val="2"/>
    </font>
    <font>
      <sz val="12"/>
      <name val="Cordia New"/>
      <family val="2"/>
    </font>
    <font>
      <sz val="10"/>
      <name val="MS Sans Serif"/>
      <family val="0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2"/>
      <color indexed="10"/>
      <name val="EucrosiaUPC"/>
      <family val="1"/>
    </font>
    <font>
      <sz val="13"/>
      <color indexed="12"/>
      <name val="EucrosiaUPC"/>
      <family val="1"/>
    </font>
    <font>
      <sz val="9.5"/>
      <color indexed="10"/>
      <name val="EucrosiaUPC"/>
      <family val="1"/>
    </font>
    <font>
      <sz val="8.5"/>
      <name val="EucrosiaUPC"/>
      <family val="1"/>
    </font>
    <font>
      <sz val="20"/>
      <color indexed="63"/>
      <name val="EucrosiaUPC"/>
      <family val="1"/>
    </font>
    <font>
      <sz val="12"/>
      <color indexed="63"/>
      <name val="EucrosiaUPC"/>
      <family val="1"/>
    </font>
    <font>
      <b/>
      <sz val="12"/>
      <color indexed="63"/>
      <name val="EucrosiaUPC"/>
      <family val="1"/>
    </font>
    <font>
      <b/>
      <sz val="8"/>
      <name val="EucrosiaUPC"/>
      <family val="1"/>
    </font>
    <font>
      <b/>
      <sz val="13"/>
      <color indexed="12"/>
      <name val="EucrosiaUPC"/>
      <family val="1"/>
    </font>
    <font>
      <b/>
      <sz val="12"/>
      <color indexed="10"/>
      <name val="EucrosiaUPC"/>
      <family val="1"/>
    </font>
    <font>
      <b/>
      <sz val="12"/>
      <color indexed="12"/>
      <name val="EucrosiaUPC"/>
      <family val="1"/>
    </font>
    <font>
      <b/>
      <sz val="13"/>
      <color indexed="14"/>
      <name val="EucrosiaUPC"/>
      <family val="1"/>
    </font>
    <font>
      <b/>
      <sz val="9.5"/>
      <name val="EucrosiaUPC"/>
      <family val="1"/>
    </font>
    <font>
      <b/>
      <u val="single"/>
      <sz val="14"/>
      <name val="EucrosiaUPC"/>
      <family val="1"/>
    </font>
    <font>
      <b/>
      <sz val="11"/>
      <color indexed="10"/>
      <name val="EucrosiaUPC"/>
      <family val="1"/>
    </font>
    <font>
      <sz val="10"/>
      <color indexed="48"/>
      <name val="EucrosiaUPC"/>
      <family val="1"/>
    </font>
    <font>
      <sz val="14"/>
      <color indexed="48"/>
      <name val="EucrosiaUPC"/>
      <family val="1"/>
    </font>
    <font>
      <b/>
      <u val="single"/>
      <sz val="14"/>
      <color indexed="10"/>
      <name val="EucrosiaUPC"/>
      <family val="1"/>
    </font>
    <font>
      <b/>
      <sz val="14"/>
      <color indexed="48"/>
      <name val="EucrosiaUPC"/>
      <family val="1"/>
    </font>
    <font>
      <b/>
      <sz val="12"/>
      <color indexed="48"/>
      <name val="EucrosiaUPC"/>
      <family val="1"/>
    </font>
    <font>
      <b/>
      <sz val="11"/>
      <color indexed="48"/>
      <name val="EucrosiaUPC"/>
      <family val="1"/>
    </font>
    <font>
      <sz val="9.5"/>
      <name val="EucrosiaUPC"/>
      <family val="1"/>
    </font>
    <font>
      <b/>
      <sz val="10"/>
      <color indexed="48"/>
      <name val="EucrosiaUPC"/>
      <family val="1"/>
    </font>
    <font>
      <sz val="10.5"/>
      <name val="EucrosiaUPC"/>
      <family val="1"/>
    </font>
    <font>
      <sz val="11"/>
      <color indexed="8"/>
      <name val="EucrosiaUPC"/>
      <family val="1"/>
    </font>
    <font>
      <sz val="12"/>
      <color indexed="8"/>
      <name val="EucrosiaUPC"/>
      <family val="1"/>
    </font>
    <font>
      <sz val="11"/>
      <color indexed="15"/>
      <name val="EucrosiaUPC"/>
      <family val="1"/>
    </font>
    <font>
      <b/>
      <sz val="11"/>
      <color indexed="8"/>
      <name val="EucrosiaUPC"/>
      <family val="1"/>
    </font>
    <font>
      <b/>
      <sz val="12"/>
      <color indexed="8"/>
      <name val="EucrosiaUPC"/>
      <family val="1"/>
    </font>
    <font>
      <b/>
      <sz val="14"/>
      <color indexed="8"/>
      <name val="EucrosiaUPC"/>
      <family val="1"/>
    </font>
    <font>
      <sz val="18"/>
      <name val="EucrosiaUPC"/>
      <family val="1"/>
    </font>
    <font>
      <sz val="14"/>
      <color indexed="8"/>
      <name val="EucrosiaUPC"/>
      <family val="1"/>
    </font>
    <font>
      <sz val="13"/>
      <color indexed="8"/>
      <name val="EucrosiaUPC"/>
      <family val="1"/>
    </font>
    <font>
      <b/>
      <sz val="13"/>
      <color indexed="8"/>
      <name val="EucrosiaUPC"/>
      <family val="1"/>
    </font>
    <font>
      <b/>
      <u val="single"/>
      <sz val="10.5"/>
      <name val="EucrosiaUPC"/>
      <family val="1"/>
    </font>
    <font>
      <b/>
      <sz val="10.5"/>
      <name val="EucrosiaUPC"/>
      <family val="1"/>
    </font>
    <font>
      <b/>
      <sz val="10.5"/>
      <color indexed="10"/>
      <name val="EucrosiaUPC"/>
      <family val="1"/>
    </font>
    <font>
      <b/>
      <sz val="10.5"/>
      <color indexed="17"/>
      <name val="EucrosiaUPC"/>
      <family val="1"/>
    </font>
    <font>
      <b/>
      <sz val="10.5"/>
      <color indexed="20"/>
      <name val="EucrosiaUPC"/>
      <family val="1"/>
    </font>
    <font>
      <sz val="10.5"/>
      <color indexed="10"/>
      <name val="EucrosiaUPC"/>
      <family val="1"/>
    </font>
    <font>
      <sz val="10.5"/>
      <color indexed="17"/>
      <name val="EucrosiaUPC"/>
      <family val="1"/>
    </font>
    <font>
      <sz val="10.5"/>
      <color indexed="20"/>
      <name val="EucrosiaUPC"/>
      <family val="1"/>
    </font>
    <font>
      <sz val="10.5"/>
      <color indexed="12"/>
      <name val="EucrosiaUPC"/>
      <family val="1"/>
    </font>
    <font>
      <sz val="10.5"/>
      <color indexed="63"/>
      <name val="EucrosiaUPC"/>
      <family val="1"/>
    </font>
    <font>
      <b/>
      <sz val="10.5"/>
      <color indexed="63"/>
      <name val="EucrosiaUPC"/>
      <family val="1"/>
    </font>
    <font>
      <b/>
      <sz val="8"/>
      <name val="Cordia New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</cellStyleXfs>
  <cellXfs count="67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0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7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32" fillId="0" borderId="1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0" fillId="0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2" fontId="21" fillId="0" borderId="3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/>
    </xf>
    <xf numFmtId="0" fontId="4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3" fillId="0" borderId="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8" xfId="0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5" xfId="0" applyFont="1" applyFill="1" applyBorder="1" applyAlignment="1">
      <alignment shrinkToFit="1"/>
    </xf>
    <xf numFmtId="0" fontId="5" fillId="0" borderId="5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7" fillId="0" borderId="15" xfId="0" applyFont="1" applyFill="1" applyBorder="1" applyAlignment="1">
      <alignment shrinkToFit="1"/>
    </xf>
    <xf numFmtId="0" fontId="5" fillId="0" borderId="1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34" fillId="0" borderId="6" xfId="0" applyFont="1" applyFill="1" applyBorder="1" applyAlignment="1">
      <alignment horizontal="center"/>
    </xf>
    <xf numFmtId="0" fontId="41" fillId="0" borderId="1" xfId="0" applyFont="1" applyFill="1" applyBorder="1" applyAlignment="1">
      <alignment/>
    </xf>
    <xf numFmtId="0" fontId="42" fillId="0" borderId="1" xfId="0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34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39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1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6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8" fillId="0" borderId="2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47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3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1" xfId="0" applyFont="1" applyFill="1" applyBorder="1" applyAlignment="1">
      <alignment horizontal="right"/>
    </xf>
    <xf numFmtId="0" fontId="50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1" fontId="35" fillId="0" borderId="0" xfId="0" applyNumberFormat="1" applyFont="1" applyBorder="1" applyAlignment="1" quotePrefix="1">
      <alignment horizontal="right"/>
    </xf>
    <xf numFmtId="2" fontId="35" fillId="0" borderId="0" xfId="0" applyNumberFormat="1" applyFont="1" applyBorder="1" applyAlignment="1">
      <alignment horizontal="left"/>
    </xf>
    <xf numFmtId="212" fontId="3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2" fontId="51" fillId="0" borderId="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2" fillId="0" borderId="4" xfId="0" applyFont="1" applyFill="1" applyBorder="1" applyAlignment="1">
      <alignment/>
    </xf>
    <xf numFmtId="0" fontId="19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5" fillId="0" borderId="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5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55" fillId="0" borderId="4" xfId="0" applyFont="1" applyFill="1" applyBorder="1" applyAlignment="1">
      <alignment/>
    </xf>
    <xf numFmtId="0" fontId="56" fillId="0" borderId="4" xfId="0" applyFont="1" applyFill="1" applyBorder="1" applyAlignment="1">
      <alignment/>
    </xf>
    <xf numFmtId="0" fontId="55" fillId="0" borderId="0" xfId="0" applyFont="1" applyFill="1" applyAlignment="1">
      <alignment/>
    </xf>
    <xf numFmtId="0" fontId="3" fillId="0" borderId="25" xfId="0" applyFont="1" applyFill="1" applyBorder="1" applyAlignment="1">
      <alignment horizontal="center"/>
    </xf>
    <xf numFmtId="0" fontId="57" fillId="0" borderId="4" xfId="0" applyFont="1" applyFill="1" applyBorder="1" applyAlignment="1">
      <alignment/>
    </xf>
    <xf numFmtId="0" fontId="19" fillId="0" borderId="1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/>
    </xf>
    <xf numFmtId="0" fontId="59" fillId="0" borderId="7" xfId="0" applyFont="1" applyFill="1" applyBorder="1" applyAlignment="1">
      <alignment horizontal="center"/>
    </xf>
    <xf numFmtId="0" fontId="60" fillId="0" borderId="19" xfId="0" applyFont="1" applyFill="1" applyBorder="1" applyAlignment="1">
      <alignment/>
    </xf>
    <xf numFmtId="0" fontId="27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61" fillId="0" borderId="0" xfId="0" applyFont="1" applyFill="1" applyAlignment="1">
      <alignment/>
    </xf>
    <xf numFmtId="0" fontId="57" fillId="0" borderId="1" xfId="0" applyFont="1" applyFill="1" applyBorder="1" applyAlignment="1">
      <alignment/>
    </xf>
    <xf numFmtId="0" fontId="57" fillId="0" borderId="3" xfId="0" applyFont="1" applyFill="1" applyBorder="1" applyAlignment="1">
      <alignment/>
    </xf>
    <xf numFmtId="0" fontId="5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62" fillId="0" borderId="20" xfId="0" applyFont="1" applyFill="1" applyBorder="1" applyAlignment="1">
      <alignment/>
    </xf>
    <xf numFmtId="0" fontId="13" fillId="0" borderId="0" xfId="0" applyFont="1" applyAlignment="1">
      <alignment/>
    </xf>
    <xf numFmtId="0" fontId="64" fillId="0" borderId="6" xfId="21" applyFont="1" applyFill="1" applyBorder="1" applyAlignment="1">
      <alignment horizontal="center"/>
      <protection/>
    </xf>
    <xf numFmtId="0" fontId="64" fillId="0" borderId="28" xfId="21" applyFont="1" applyFill="1" applyBorder="1" applyAlignment="1">
      <alignment horizontal="center"/>
      <protection/>
    </xf>
    <xf numFmtId="0" fontId="64" fillId="0" borderId="2" xfId="21" applyFont="1" applyFill="1" applyBorder="1" applyAlignment="1">
      <alignment/>
      <protection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4" fillId="0" borderId="8" xfId="21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63" fillId="0" borderId="7" xfId="21" applyFont="1" applyFill="1" applyBorder="1" applyAlignment="1">
      <alignment/>
      <protection/>
    </xf>
    <xf numFmtId="0" fontId="63" fillId="0" borderId="28" xfId="21" applyFont="1" applyFill="1" applyBorder="1" applyAlignment="1">
      <alignment horizontal="center"/>
      <protection/>
    </xf>
    <xf numFmtId="0" fontId="13" fillId="0" borderId="28" xfId="21" applyFont="1" applyFill="1" applyBorder="1" applyAlignment="1">
      <alignment/>
      <protection/>
    </xf>
    <xf numFmtId="0" fontId="1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3" fillId="0" borderId="28" xfId="21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15" fillId="0" borderId="28" xfId="21" applyFont="1" applyFill="1" applyBorder="1" applyAlignment="1">
      <alignment/>
      <protection/>
    </xf>
    <xf numFmtId="0" fontId="63" fillId="0" borderId="28" xfId="21" applyFont="1" applyFill="1" applyBorder="1" applyAlignment="1">
      <alignment/>
      <protection/>
    </xf>
    <xf numFmtId="0" fontId="3" fillId="0" borderId="28" xfId="0" applyFont="1" applyBorder="1" applyAlignment="1">
      <alignment/>
    </xf>
    <xf numFmtId="0" fontId="13" fillId="0" borderId="0" xfId="0" applyFont="1" applyAlignment="1">
      <alignment horizontal="center"/>
    </xf>
    <xf numFmtId="0" fontId="19" fillId="0" borderId="28" xfId="21" applyFont="1" applyFill="1" applyBorder="1" applyAlignment="1">
      <alignment/>
      <protection/>
    </xf>
    <xf numFmtId="0" fontId="66" fillId="0" borderId="28" xfId="2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28" xfId="0" applyFont="1" applyBorder="1" applyAlignment="1">
      <alignment horizontal="center"/>
    </xf>
    <xf numFmtId="0" fontId="67" fillId="0" borderId="8" xfId="21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8" fillId="0" borderId="28" xfId="2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67" fillId="0" borderId="28" xfId="21" applyFont="1" applyFill="1" applyBorder="1" applyAlignment="1">
      <alignment/>
      <protection/>
    </xf>
    <xf numFmtId="0" fontId="63" fillId="0" borderId="18" xfId="21" applyFont="1" applyFill="1" applyBorder="1" applyAlignment="1">
      <alignment horizontal="center"/>
      <protection/>
    </xf>
    <xf numFmtId="0" fontId="63" fillId="0" borderId="13" xfId="21" applyFont="1" applyFill="1" applyBorder="1" applyAlignment="1">
      <alignment horizontal="center"/>
      <protection/>
    </xf>
    <xf numFmtId="0" fontId="63" fillId="0" borderId="14" xfId="21" applyFont="1" applyFill="1" applyBorder="1" applyAlignment="1">
      <alignment horizontal="center"/>
      <protection/>
    </xf>
    <xf numFmtId="0" fontId="19" fillId="0" borderId="28" xfId="21" applyFont="1" applyFill="1" applyBorder="1" applyAlignment="1">
      <alignment horizontal="center"/>
      <protection/>
    </xf>
    <xf numFmtId="0" fontId="1" fillId="0" borderId="28" xfId="0" applyFont="1" applyBorder="1" applyAlignment="1">
      <alignment horizontal="center"/>
    </xf>
    <xf numFmtId="0" fontId="69" fillId="0" borderId="28" xfId="21" applyFont="1" applyFill="1" applyBorder="1" applyAlignment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8" fillId="0" borderId="6" xfId="21" applyFont="1" applyFill="1" applyBorder="1" applyAlignment="1">
      <alignment horizontal="center"/>
      <protection/>
    </xf>
    <xf numFmtId="0" fontId="68" fillId="0" borderId="7" xfId="21" applyFont="1" applyFill="1" applyBorder="1" applyAlignment="1">
      <alignment horizontal="center"/>
      <protection/>
    </xf>
    <xf numFmtId="0" fontId="1" fillId="0" borderId="11" xfId="0" applyFont="1" applyBorder="1" applyAlignment="1">
      <alignment/>
    </xf>
    <xf numFmtId="0" fontId="70" fillId="0" borderId="11" xfId="22" applyFont="1" applyFill="1" applyBorder="1" applyAlignment="1">
      <alignment wrapText="1"/>
      <protection/>
    </xf>
    <xf numFmtId="0" fontId="70" fillId="0" borderId="11" xfId="21" applyFont="1" applyFill="1" applyBorder="1" applyAlignment="1">
      <alignment horizontal="center" wrapText="1"/>
      <protection/>
    </xf>
    <xf numFmtId="0" fontId="68" fillId="0" borderId="11" xfId="21" applyFont="1" applyFill="1" applyBorder="1" applyAlignment="1">
      <alignment horizontal="center" wrapText="1"/>
      <protection/>
    </xf>
    <xf numFmtId="0" fontId="1" fillId="0" borderId="1" xfId="0" applyFont="1" applyBorder="1" applyAlignment="1">
      <alignment/>
    </xf>
    <xf numFmtId="0" fontId="70" fillId="0" borderId="1" xfId="22" applyFont="1" applyFill="1" applyBorder="1" applyAlignment="1">
      <alignment wrapText="1"/>
      <protection/>
    </xf>
    <xf numFmtId="0" fontId="70" fillId="0" borderId="1" xfId="21" applyFont="1" applyFill="1" applyBorder="1" applyAlignment="1">
      <alignment horizontal="center" wrapText="1"/>
      <protection/>
    </xf>
    <xf numFmtId="0" fontId="68" fillId="0" borderId="1" xfId="21" applyFont="1" applyFill="1" applyBorder="1" applyAlignment="1">
      <alignment horizontal="center" wrapText="1"/>
      <protection/>
    </xf>
    <xf numFmtId="0" fontId="70" fillId="0" borderId="10" xfId="22" applyFont="1" applyFill="1" applyBorder="1" applyAlignment="1">
      <alignment wrapText="1"/>
      <protection/>
    </xf>
    <xf numFmtId="0" fontId="70" fillId="0" borderId="10" xfId="21" applyFont="1" applyFill="1" applyBorder="1" applyAlignment="1">
      <alignment horizontal="center" wrapText="1"/>
      <protection/>
    </xf>
    <xf numFmtId="0" fontId="68" fillId="0" borderId="10" xfId="21" applyFont="1" applyFill="1" applyBorder="1" applyAlignment="1">
      <alignment horizontal="center" wrapText="1"/>
      <protection/>
    </xf>
    <xf numFmtId="0" fontId="68" fillId="0" borderId="28" xfId="22" applyFont="1" applyFill="1" applyBorder="1" applyAlignment="1">
      <alignment wrapText="1"/>
      <protection/>
    </xf>
    <xf numFmtId="0" fontId="68" fillId="0" borderId="28" xfId="2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68" fillId="0" borderId="7" xfId="22" applyFont="1" applyFill="1" applyBorder="1" applyAlignment="1">
      <alignment/>
      <protection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4" fillId="0" borderId="1" xfId="23" applyFont="1" applyFill="1" applyBorder="1" applyAlignment="1">
      <alignment/>
      <protection/>
    </xf>
    <xf numFmtId="0" fontId="3" fillId="0" borderId="1" xfId="0" applyFont="1" applyBorder="1" applyAlignment="1">
      <alignment horizontal="center"/>
    </xf>
    <xf numFmtId="0" fontId="70" fillId="0" borderId="4" xfId="21" applyFont="1" applyFill="1" applyBorder="1" applyAlignment="1">
      <alignment horizontal="center" wrapText="1"/>
      <protection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71" fillId="0" borderId="7" xfId="23" applyFont="1" applyFill="1" applyBorder="1" applyAlignment="1">
      <alignment/>
      <protection/>
    </xf>
    <xf numFmtId="0" fontId="71" fillId="0" borderId="11" xfId="23" applyFont="1" applyFill="1" applyBorder="1" applyAlignment="1">
      <alignment/>
      <protection/>
    </xf>
    <xf numFmtId="0" fontId="71" fillId="0" borderId="1" xfId="23" applyFont="1" applyFill="1" applyBorder="1" applyAlignment="1">
      <alignment/>
      <protection/>
    </xf>
    <xf numFmtId="0" fontId="71" fillId="0" borderId="4" xfId="23" applyFont="1" applyFill="1" applyBorder="1" applyAlignment="1">
      <alignment/>
      <protection/>
    </xf>
    <xf numFmtId="0" fontId="72" fillId="0" borderId="28" xfId="23" applyFont="1" applyFill="1" applyBorder="1" applyAlignment="1">
      <alignment wrapText="1"/>
      <protection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1" fillId="0" borderId="29" xfId="0" applyNumberFormat="1" applyFont="1" applyBorder="1" applyAlignment="1" quotePrefix="1">
      <alignment horizontal="right"/>
    </xf>
    <xf numFmtId="2" fontId="1" fillId="0" borderId="30" xfId="0" applyNumberFormat="1" applyFont="1" applyBorder="1" applyAlignment="1">
      <alignment horizontal="left"/>
    </xf>
    <xf numFmtId="212" fontId="1" fillId="0" borderId="30" xfId="0" applyNumberFormat="1" applyFont="1" applyBorder="1" applyAlignment="1">
      <alignment horizontal="left"/>
    </xf>
    <xf numFmtId="1" fontId="1" fillId="0" borderId="16" xfId="0" applyNumberFormat="1" applyFont="1" applyBorder="1" applyAlignment="1" quotePrefix="1">
      <alignment horizontal="right"/>
    </xf>
    <xf numFmtId="2" fontId="1" fillId="0" borderId="17" xfId="0" applyNumberFormat="1" applyFont="1" applyBorder="1" applyAlignment="1">
      <alignment horizontal="left"/>
    </xf>
    <xf numFmtId="212" fontId="1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/>
    </xf>
    <xf numFmtId="1" fontId="3" fillId="0" borderId="31" xfId="0" applyNumberFormat="1" applyFont="1" applyBorder="1" applyAlignment="1" quotePrefix="1">
      <alignment horizontal="right"/>
    </xf>
    <xf numFmtId="2" fontId="3" fillId="0" borderId="25" xfId="0" applyNumberFormat="1" applyFont="1" applyBorder="1" applyAlignment="1">
      <alignment horizontal="left"/>
    </xf>
    <xf numFmtId="212" fontId="3" fillId="0" borderId="25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 quotePrefix="1">
      <alignment horizontal="right"/>
    </xf>
    <xf numFmtId="2" fontId="5" fillId="0" borderId="0" xfId="0" applyNumberFormat="1" applyFont="1" applyBorder="1" applyAlignment="1">
      <alignment horizontal="left"/>
    </xf>
    <xf numFmtId="212" fontId="5" fillId="0" borderId="0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0" fontId="74" fillId="0" borderId="24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vertical="center"/>
    </xf>
    <xf numFmtId="0" fontId="74" fillId="0" borderId="6" xfId="0" applyFont="1" applyFill="1" applyBorder="1" applyAlignment="1">
      <alignment horizontal="center" vertical="center" shrinkToFit="1"/>
    </xf>
    <xf numFmtId="0" fontId="74" fillId="0" borderId="12" xfId="0" applyFont="1" applyFill="1" applyBorder="1" applyAlignment="1">
      <alignment horizontal="center" vertical="center"/>
    </xf>
    <xf numFmtId="212" fontId="74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62" fillId="0" borderId="2" xfId="0" applyFont="1" applyFill="1" applyBorder="1" applyAlignment="1">
      <alignment vertical="center"/>
    </xf>
    <xf numFmtId="0" fontId="74" fillId="0" borderId="2" xfId="0" applyFont="1" applyFill="1" applyBorder="1" applyAlignment="1">
      <alignment horizontal="center" vertical="center" shrinkToFit="1"/>
    </xf>
    <xf numFmtId="0" fontId="74" fillId="0" borderId="2" xfId="0" applyFont="1" applyFill="1" applyBorder="1" applyAlignment="1">
      <alignment vertical="center" shrinkToFit="1"/>
    </xf>
    <xf numFmtId="0" fontId="74" fillId="0" borderId="24" xfId="0" applyFont="1" applyFill="1" applyBorder="1" applyAlignment="1">
      <alignment vertical="center" shrinkToFit="1"/>
    </xf>
    <xf numFmtId="0" fontId="75" fillId="0" borderId="2" xfId="0" applyFont="1" applyFill="1" applyBorder="1" applyAlignment="1">
      <alignment vertical="center" shrinkToFit="1"/>
    </xf>
    <xf numFmtId="0" fontId="76" fillId="0" borderId="2" xfId="0" applyFont="1" applyFill="1" applyBorder="1" applyAlignment="1">
      <alignment vertical="center" shrinkToFit="1"/>
    </xf>
    <xf numFmtId="0" fontId="77" fillId="0" borderId="2" xfId="0" applyFont="1" applyFill="1" applyBorder="1" applyAlignment="1">
      <alignment vertical="center" shrinkToFit="1"/>
    </xf>
    <xf numFmtId="0" fontId="74" fillId="0" borderId="24" xfId="0" applyFont="1" applyFill="1" applyBorder="1" applyAlignment="1">
      <alignment horizontal="center" vertical="center"/>
    </xf>
    <xf numFmtId="212" fontId="74" fillId="0" borderId="2" xfId="0" applyNumberFormat="1" applyFont="1" applyFill="1" applyBorder="1" applyAlignment="1">
      <alignment horizontal="center" vertical="center"/>
    </xf>
    <xf numFmtId="0" fontId="75" fillId="0" borderId="2" xfId="0" applyFont="1" applyFill="1" applyBorder="1" applyAlignment="1">
      <alignment horizontal="center" vertical="center" shrinkToFit="1"/>
    </xf>
    <xf numFmtId="0" fontId="76" fillId="0" borderId="2" xfId="0" applyFont="1" applyFill="1" applyBorder="1" applyAlignment="1">
      <alignment horizontal="center" vertical="center" shrinkToFit="1"/>
    </xf>
    <xf numFmtId="0" fontId="77" fillId="0" borderId="2" xfId="0" applyFont="1" applyFill="1" applyBorder="1" applyAlignment="1">
      <alignment horizontal="center" vertical="center" shrinkToFit="1"/>
    </xf>
    <xf numFmtId="0" fontId="74" fillId="0" borderId="2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74" fillId="0" borderId="3" xfId="0" applyFont="1" applyFill="1" applyBorder="1" applyAlignment="1">
      <alignment vertical="center" shrinkToFit="1"/>
    </xf>
    <xf numFmtId="0" fontId="75" fillId="0" borderId="3" xfId="0" applyFont="1" applyFill="1" applyBorder="1" applyAlignment="1">
      <alignment vertical="center" shrinkToFit="1"/>
    </xf>
    <xf numFmtId="0" fontId="76" fillId="0" borderId="3" xfId="0" applyFont="1" applyFill="1" applyBorder="1" applyAlignment="1">
      <alignment vertical="center" shrinkToFit="1"/>
    </xf>
    <xf numFmtId="0" fontId="77" fillId="0" borderId="3" xfId="0" applyFont="1" applyFill="1" applyBorder="1" applyAlignment="1">
      <alignment vertical="center" shrinkToFit="1"/>
    </xf>
    <xf numFmtId="0" fontId="74" fillId="0" borderId="7" xfId="0" applyFont="1" applyFill="1" applyBorder="1" applyAlignment="1">
      <alignment horizontal="center" vertical="center"/>
    </xf>
    <xf numFmtId="212" fontId="74" fillId="0" borderId="7" xfId="0" applyNumberFormat="1" applyFont="1" applyFill="1" applyBorder="1" applyAlignment="1">
      <alignment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vertical="center"/>
    </xf>
    <xf numFmtId="0" fontId="62" fillId="0" borderId="1" xfId="0" applyFont="1" applyFill="1" applyBorder="1" applyAlignment="1">
      <alignment horizontal="center" vertical="center" shrinkToFit="1"/>
    </xf>
    <xf numFmtId="0" fontId="62" fillId="0" borderId="1" xfId="0" applyFont="1" applyFill="1" applyBorder="1" applyAlignment="1">
      <alignment vertical="center" shrinkToFit="1"/>
    </xf>
    <xf numFmtId="0" fontId="74" fillId="0" borderId="1" xfId="0" applyFont="1" applyFill="1" applyBorder="1" applyAlignment="1">
      <alignment vertical="center" shrinkToFit="1"/>
    </xf>
    <xf numFmtId="0" fontId="78" fillId="0" borderId="1" xfId="0" applyFont="1" applyFill="1" applyBorder="1" applyAlignment="1">
      <alignment vertical="center" shrinkToFit="1"/>
    </xf>
    <xf numFmtId="0" fontId="75" fillId="0" borderId="1" xfId="0" applyFont="1" applyFill="1" applyBorder="1" applyAlignment="1">
      <alignment vertical="center" shrinkToFit="1"/>
    </xf>
    <xf numFmtId="0" fontId="79" fillId="0" borderId="1" xfId="0" applyFont="1" applyFill="1" applyBorder="1" applyAlignment="1">
      <alignment vertical="center" shrinkToFit="1"/>
    </xf>
    <xf numFmtId="0" fontId="76" fillId="0" borderId="1" xfId="0" applyFont="1" applyFill="1" applyBorder="1" applyAlignment="1">
      <alignment vertical="center" shrinkToFit="1"/>
    </xf>
    <xf numFmtId="0" fontId="80" fillId="0" borderId="1" xfId="0" applyFont="1" applyFill="1" applyBorder="1" applyAlignment="1">
      <alignment vertical="center" shrinkToFit="1"/>
    </xf>
    <xf numFmtId="0" fontId="77" fillId="0" borderId="1" xfId="0" applyFont="1" applyFill="1" applyBorder="1" applyAlignment="1">
      <alignment vertical="center" shrinkToFit="1"/>
    </xf>
    <xf numFmtId="0" fontId="62" fillId="0" borderId="1" xfId="0" applyFont="1" applyFill="1" applyBorder="1" applyAlignment="1">
      <alignment horizontal="right" vertical="center" shrinkToFit="1"/>
    </xf>
    <xf numFmtId="212" fontId="74" fillId="0" borderId="3" xfId="0" applyNumberFormat="1" applyFont="1" applyFill="1" applyBorder="1" applyAlignment="1">
      <alignment vertical="center"/>
    </xf>
    <xf numFmtId="0" fontId="81" fillId="0" borderId="1" xfId="0" applyFont="1" applyFill="1" applyBorder="1" applyAlignment="1">
      <alignment vertical="center"/>
    </xf>
    <xf numFmtId="0" fontId="62" fillId="0" borderId="4" xfId="0" applyFont="1" applyFill="1" applyBorder="1" applyAlignment="1">
      <alignment vertical="center"/>
    </xf>
    <xf numFmtId="212" fontId="74" fillId="0" borderId="4" xfId="0" applyNumberFormat="1" applyFont="1" applyFill="1" applyBorder="1" applyAlignment="1">
      <alignment vertical="center"/>
    </xf>
    <xf numFmtId="0" fontId="78" fillId="0" borderId="1" xfId="0" applyFont="1" applyFill="1" applyBorder="1" applyAlignment="1">
      <alignment vertical="center"/>
    </xf>
    <xf numFmtId="0" fontId="81" fillId="0" borderId="1" xfId="0" applyFont="1" applyFill="1" applyBorder="1" applyAlignment="1">
      <alignment vertical="center" shrinkToFit="1"/>
    </xf>
    <xf numFmtId="212" fontId="74" fillId="0" borderId="1" xfId="0" applyNumberFormat="1" applyFont="1" applyFill="1" applyBorder="1" applyAlignment="1">
      <alignment vertical="center"/>
    </xf>
    <xf numFmtId="212" fontId="74" fillId="0" borderId="2" xfId="0" applyNumberFormat="1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212" fontId="74" fillId="0" borderId="1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212" fontId="74" fillId="0" borderId="11" xfId="0" applyNumberFormat="1" applyFont="1" applyFill="1" applyBorder="1" applyAlignment="1">
      <alignment vertical="center"/>
    </xf>
    <xf numFmtId="0" fontId="74" fillId="0" borderId="4" xfId="0" applyFont="1" applyFill="1" applyBorder="1" applyAlignment="1">
      <alignment horizontal="center" vertical="center"/>
    </xf>
    <xf numFmtId="0" fontId="75" fillId="0" borderId="4" xfId="0" applyFont="1" applyFill="1" applyBorder="1" applyAlignment="1">
      <alignment vertical="center"/>
    </xf>
    <xf numFmtId="0" fontId="75" fillId="0" borderId="4" xfId="0" applyFont="1" applyFill="1" applyBorder="1" applyAlignment="1">
      <alignment horizontal="center" vertical="center" shrinkToFit="1"/>
    </xf>
    <xf numFmtId="0" fontId="75" fillId="0" borderId="4" xfId="0" applyFont="1" applyFill="1" applyBorder="1" applyAlignment="1">
      <alignment vertical="center" shrinkToFit="1"/>
    </xf>
    <xf numFmtId="0" fontId="76" fillId="0" borderId="4" xfId="0" applyFont="1" applyFill="1" applyBorder="1" applyAlignment="1">
      <alignment vertical="center" shrinkToFit="1"/>
    </xf>
    <xf numFmtId="0" fontId="74" fillId="0" borderId="4" xfId="0" applyFont="1" applyFill="1" applyBorder="1" applyAlignment="1">
      <alignment vertical="center" shrinkToFit="1"/>
    </xf>
    <xf numFmtId="0" fontId="77" fillId="0" borderId="4" xfId="0" applyFont="1" applyFill="1" applyBorder="1" applyAlignment="1">
      <alignment vertical="center" shrinkToFit="1"/>
    </xf>
    <xf numFmtId="0" fontId="74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right" vertical="center"/>
    </xf>
    <xf numFmtId="0" fontId="82" fillId="0" borderId="0" xfId="0" applyFont="1" applyFill="1" applyAlignment="1">
      <alignment horizontal="left" vertical="center" shrinkToFit="1"/>
    </xf>
    <xf numFmtId="212" fontId="74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 shrinkToFit="1"/>
    </xf>
    <xf numFmtId="0" fontId="80" fillId="0" borderId="0" xfId="0" applyFont="1" applyFill="1" applyAlignment="1">
      <alignment vertical="center" shrinkToFit="1"/>
    </xf>
    <xf numFmtId="0" fontId="77" fillId="0" borderId="0" xfId="0" applyFont="1" applyFill="1" applyAlignment="1">
      <alignment vertical="center" shrinkToFit="1"/>
    </xf>
    <xf numFmtId="0" fontId="74" fillId="0" borderId="0" xfId="0" applyFont="1" applyFill="1" applyAlignment="1">
      <alignment vertical="center" shrinkToFit="1"/>
    </xf>
    <xf numFmtId="0" fontId="62" fillId="0" borderId="0" xfId="0" applyFont="1" applyFill="1" applyAlignment="1">
      <alignment horizontal="center" vertical="center" shrinkToFit="1"/>
    </xf>
    <xf numFmtId="0" fontId="78" fillId="0" borderId="0" xfId="0" applyFont="1" applyFill="1" applyAlignment="1">
      <alignment vertical="center" shrinkToFit="1"/>
    </xf>
    <xf numFmtId="0" fontId="75" fillId="0" borderId="0" xfId="0" applyFont="1" applyFill="1" applyAlignment="1">
      <alignment vertical="center" shrinkToFit="1"/>
    </xf>
    <xf numFmtId="0" fontId="81" fillId="0" borderId="0" xfId="0" applyFont="1" applyFill="1" applyAlignment="1">
      <alignment vertical="center"/>
    </xf>
    <xf numFmtId="0" fontId="79" fillId="0" borderId="0" xfId="0" applyFont="1" applyFill="1" applyAlignment="1">
      <alignment vertical="center" shrinkToFit="1"/>
    </xf>
    <xf numFmtId="0" fontId="76" fillId="0" borderId="0" xfId="0" applyFont="1" applyFill="1" applyAlignment="1">
      <alignment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9" fillId="0" borderId="4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7" fillId="0" borderId="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0" fillId="0" borderId="28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60" fillId="0" borderId="7" xfId="0" applyFont="1" applyFill="1" applyBorder="1" applyAlignment="1">
      <alignment horizontal="center"/>
    </xf>
    <xf numFmtId="0" fontId="60" fillId="0" borderId="28" xfId="0" applyFont="1" applyFill="1" applyBorder="1" applyAlignment="1">
      <alignment horizontal="left"/>
    </xf>
    <xf numFmtId="0" fontId="60" fillId="0" borderId="2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5" fillId="0" borderId="5" xfId="0" applyFont="1" applyFill="1" applyBorder="1" applyAlignment="1">
      <alignment/>
    </xf>
    <xf numFmtId="0" fontId="57" fillId="0" borderId="5" xfId="0" applyFont="1" applyFill="1" applyBorder="1" applyAlignment="1">
      <alignment/>
    </xf>
    <xf numFmtId="0" fontId="62" fillId="0" borderId="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 shrinkToFit="1"/>
    </xf>
    <xf numFmtId="0" fontId="74" fillId="0" borderId="3" xfId="0" applyFont="1" applyFill="1" applyBorder="1" applyAlignment="1">
      <alignment horizontal="right" vertical="center" shrinkToFit="1"/>
    </xf>
    <xf numFmtId="0" fontId="62" fillId="0" borderId="3" xfId="0" applyFont="1" applyFill="1" applyBorder="1" applyAlignment="1">
      <alignment vertical="center" shrinkToFit="1"/>
    </xf>
    <xf numFmtId="0" fontId="78" fillId="0" borderId="3" xfId="0" applyFont="1" applyFill="1" applyBorder="1" applyAlignment="1">
      <alignment vertical="center" shrinkToFit="1"/>
    </xf>
    <xf numFmtId="0" fontId="79" fillId="0" borderId="3" xfId="0" applyFont="1" applyFill="1" applyBorder="1" applyAlignment="1">
      <alignment vertical="center" shrinkToFit="1"/>
    </xf>
    <xf numFmtId="0" fontId="80" fillId="0" borderId="3" xfId="0" applyFont="1" applyFill="1" applyBorder="1" applyAlignment="1">
      <alignment vertical="center" shrinkToFit="1"/>
    </xf>
    <xf numFmtId="0" fontId="62" fillId="0" borderId="3" xfId="0" applyFont="1" applyFill="1" applyBorder="1" applyAlignment="1">
      <alignment horizontal="right" vertical="center" shrinkToFit="1"/>
    </xf>
    <xf numFmtId="0" fontId="13" fillId="0" borderId="3" xfId="0" applyFont="1" applyFill="1" applyBorder="1" applyAlignment="1">
      <alignment vertical="center" shrinkToFit="1"/>
    </xf>
    <xf numFmtId="0" fontId="74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74" fillId="0" borderId="7" xfId="0" applyFont="1" applyFill="1" applyBorder="1" applyAlignment="1">
      <alignment vertical="center" shrinkToFit="1"/>
    </xf>
    <xf numFmtId="0" fontId="75" fillId="0" borderId="7" xfId="0" applyFont="1" applyFill="1" applyBorder="1" applyAlignment="1">
      <alignment vertical="center" shrinkToFit="1"/>
    </xf>
    <xf numFmtId="0" fontId="76" fillId="0" borderId="7" xfId="0" applyFont="1" applyFill="1" applyBorder="1" applyAlignment="1">
      <alignment vertical="center" shrinkToFit="1"/>
    </xf>
    <xf numFmtId="0" fontId="77" fillId="0" borderId="7" xfId="0" applyFont="1" applyFill="1" applyBorder="1" applyAlignment="1">
      <alignment vertical="center" shrinkToFit="1"/>
    </xf>
    <xf numFmtId="0" fontId="19" fillId="0" borderId="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34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18" fillId="0" borderId="3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73" fillId="0" borderId="8" xfId="0" applyFont="1" applyFill="1" applyBorder="1" applyAlignment="1">
      <alignment horizontal="left" vertical="center"/>
    </xf>
    <xf numFmtId="0" fontId="62" fillId="0" borderId="8" xfId="0" applyFont="1" applyFill="1" applyBorder="1" applyAlignment="1">
      <alignment vertical="center"/>
    </xf>
    <xf numFmtId="0" fontId="74" fillId="0" borderId="6" xfId="0" applyFont="1" applyFill="1" applyBorder="1" applyAlignment="1">
      <alignment horizontal="justify" vertical="center" shrinkToFit="1"/>
    </xf>
    <xf numFmtId="0" fontId="62" fillId="0" borderId="2" xfId="0" applyFont="1" applyFill="1" applyBorder="1" applyAlignment="1">
      <alignment vertical="center"/>
    </xf>
    <xf numFmtId="0" fontId="62" fillId="0" borderId="7" xfId="0" applyFont="1" applyFill="1" applyBorder="1" applyAlignment="1">
      <alignment vertical="center"/>
    </xf>
    <xf numFmtId="0" fontId="74" fillId="0" borderId="18" xfId="0" applyFont="1" applyFill="1" applyBorder="1" applyAlignment="1">
      <alignment horizontal="center" vertical="center" shrinkToFit="1"/>
    </xf>
    <xf numFmtId="0" fontId="62" fillId="0" borderId="13" xfId="0" applyFont="1" applyFill="1" applyBorder="1" applyAlignment="1">
      <alignment vertical="center"/>
    </xf>
    <xf numFmtId="0" fontId="74" fillId="0" borderId="28" xfId="0" applyFont="1" applyFill="1" applyBorder="1" applyAlignment="1">
      <alignment horizontal="center" vertical="center" shrinkToFit="1"/>
    </xf>
    <xf numFmtId="0" fontId="74" fillId="0" borderId="35" xfId="0" applyFont="1" applyFill="1" applyBorder="1" applyAlignment="1">
      <alignment horizontal="center" vertical="center" shrinkToFit="1"/>
    </xf>
    <xf numFmtId="0" fontId="75" fillId="0" borderId="28" xfId="0" applyFont="1" applyFill="1" applyBorder="1" applyAlignment="1">
      <alignment horizontal="center" vertical="center" shrinkToFit="1"/>
    </xf>
    <xf numFmtId="0" fontId="76" fillId="0" borderId="28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 shrinkToFit="1"/>
    </xf>
    <xf numFmtId="0" fontId="77" fillId="0" borderId="28" xfId="0" applyFont="1" applyFill="1" applyBorder="1" applyAlignment="1">
      <alignment horizontal="center" vertical="center" shrinkToFit="1"/>
    </xf>
    <xf numFmtId="0" fontId="74" fillId="0" borderId="5" xfId="0" applyFont="1" applyFill="1" applyBorder="1" applyAlignment="1">
      <alignment horizontal="center" vertical="center" shrinkToFit="1"/>
    </xf>
    <xf numFmtId="0" fontId="74" fillId="0" borderId="12" xfId="0" applyFont="1" applyFill="1" applyBorder="1" applyAlignment="1">
      <alignment horizontal="center" vertical="center" shrinkToFit="1"/>
    </xf>
    <xf numFmtId="0" fontId="74" fillId="0" borderId="14" xfId="0" applyFont="1" applyFill="1" applyBorder="1" applyAlignment="1">
      <alignment horizontal="center" vertical="center" shrinkToFit="1"/>
    </xf>
    <xf numFmtId="0" fontId="74" fillId="0" borderId="8" xfId="0" applyFont="1" applyFill="1" applyBorder="1" applyAlignment="1">
      <alignment horizontal="center" vertical="center" shrinkToFit="1"/>
    </xf>
    <xf numFmtId="0" fontId="74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4" fillId="0" borderId="28" xfId="21" applyFont="1" applyFill="1" applyBorder="1" applyAlignment="1">
      <alignment horizontal="center"/>
      <protection/>
    </xf>
    <xf numFmtId="0" fontId="5" fillId="0" borderId="2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4" fillId="0" borderId="34" xfId="21" applyFont="1" applyFill="1" applyBorder="1" applyAlignment="1">
      <alignment horizontal="center"/>
      <protection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64" fillId="0" borderId="36" xfId="21" applyFont="1" applyFill="1" applyBorder="1" applyAlignment="1">
      <alignment horizontal="center"/>
      <protection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4" fillId="0" borderId="39" xfId="21" applyFont="1" applyFill="1" applyBorder="1" applyAlignment="1">
      <alignment horizontal="center"/>
      <protection/>
    </xf>
    <xf numFmtId="0" fontId="64" fillId="0" borderId="18" xfId="21" applyFont="1" applyFill="1" applyBorder="1" applyAlignment="1">
      <alignment horizontal="center"/>
      <protection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8" fillId="0" borderId="28" xfId="21" applyFont="1" applyFill="1" applyBorder="1" applyAlignment="1">
      <alignment horizontal="center"/>
      <protection/>
    </xf>
    <xf numFmtId="0" fontId="3" fillId="0" borderId="28" xfId="0" applyFont="1" applyBorder="1" applyAlignment="1">
      <alignment horizontal="center"/>
    </xf>
    <xf numFmtId="0" fontId="68" fillId="0" borderId="6" xfId="21" applyFont="1" applyFill="1" applyBorder="1" applyAlignment="1">
      <alignment horizontal="center"/>
      <protection/>
    </xf>
    <xf numFmtId="0" fontId="3" fillId="0" borderId="6" xfId="0" applyFont="1" applyBorder="1" applyAlignment="1">
      <alignment horizontal="center"/>
    </xf>
    <xf numFmtId="0" fontId="68" fillId="0" borderId="34" xfId="21" applyFont="1" applyFill="1" applyBorder="1" applyAlignment="1">
      <alignment horizontal="center"/>
      <protection/>
    </xf>
    <xf numFmtId="0" fontId="5" fillId="0" borderId="5" xfId="0" applyFont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ปกติ_Sheet1" xfId="21"/>
    <cellStyle name="ปกติ_Sheet2" xfId="22"/>
    <cellStyle name="ปกติ_Sheet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142875</xdr:colOff>
      <xdr:row>18</xdr:row>
      <xdr:rowOff>209550</xdr:rowOff>
    </xdr:from>
    <xdr:ext cx="123825" cy="361950"/>
    <xdr:sp>
      <xdr:nvSpPr>
        <xdr:cNvPr id="1" name="TextBox 1"/>
        <xdr:cNvSpPr txBox="1">
          <a:spLocks noChangeArrowheads="1"/>
        </xdr:cNvSpPr>
      </xdr:nvSpPr>
      <xdr:spPr>
        <a:xfrm>
          <a:off x="13430250" y="48863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47</xdr:row>
      <xdr:rowOff>190500</xdr:rowOff>
    </xdr:from>
    <xdr:ext cx="152400" cy="323850"/>
    <xdr:sp>
      <xdr:nvSpPr>
        <xdr:cNvPr id="2" name="TextBox 3"/>
        <xdr:cNvSpPr txBox="1">
          <a:spLocks noChangeArrowheads="1"/>
        </xdr:cNvSpPr>
      </xdr:nvSpPr>
      <xdr:spPr>
        <a:xfrm>
          <a:off x="15459075" y="1216342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142875</xdr:colOff>
      <xdr:row>19</xdr:row>
      <xdr:rowOff>209550</xdr:rowOff>
    </xdr:from>
    <xdr:ext cx="123825" cy="361950"/>
    <xdr:sp>
      <xdr:nvSpPr>
        <xdr:cNvPr id="3" name="TextBox 4"/>
        <xdr:cNvSpPr txBox="1">
          <a:spLocks noChangeArrowheads="1"/>
        </xdr:cNvSpPr>
      </xdr:nvSpPr>
      <xdr:spPr>
        <a:xfrm>
          <a:off x="13430250" y="514350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50</xdr:col>
      <xdr:colOff>123825</xdr:colOff>
      <xdr:row>30</xdr:row>
      <xdr:rowOff>209550</xdr:rowOff>
    </xdr:from>
    <xdr:ext cx="123825" cy="361950"/>
    <xdr:sp>
      <xdr:nvSpPr>
        <xdr:cNvPr id="4" name="TextBox 5"/>
        <xdr:cNvSpPr txBox="1">
          <a:spLocks noChangeArrowheads="1"/>
        </xdr:cNvSpPr>
      </xdr:nvSpPr>
      <xdr:spPr>
        <a:xfrm>
          <a:off x="13411200" y="7972425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45</xdr:row>
      <xdr:rowOff>190500</xdr:rowOff>
    </xdr:from>
    <xdr:ext cx="57150" cy="190500"/>
    <xdr:sp>
      <xdr:nvSpPr>
        <xdr:cNvPr id="5" name="TextBox 6"/>
        <xdr:cNvSpPr txBox="1">
          <a:spLocks noChangeArrowheads="1"/>
        </xdr:cNvSpPr>
      </xdr:nvSpPr>
      <xdr:spPr>
        <a:xfrm>
          <a:off x="15506700" y="116681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45</xdr:row>
      <xdr:rowOff>209550</xdr:rowOff>
    </xdr:from>
    <xdr:ext cx="152400" cy="323850"/>
    <xdr:sp>
      <xdr:nvSpPr>
        <xdr:cNvPr id="6" name="TextBox 7"/>
        <xdr:cNvSpPr txBox="1">
          <a:spLocks noChangeArrowheads="1"/>
        </xdr:cNvSpPr>
      </xdr:nvSpPr>
      <xdr:spPr>
        <a:xfrm>
          <a:off x="15506700" y="116871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48</xdr:row>
      <xdr:rowOff>219075</xdr:rowOff>
    </xdr:from>
    <xdr:ext cx="28575" cy="133350"/>
    <xdr:sp>
      <xdr:nvSpPr>
        <xdr:cNvPr id="7" name="TextBox 8"/>
        <xdr:cNvSpPr txBox="1">
          <a:spLocks noChangeArrowheads="1"/>
        </xdr:cNvSpPr>
      </xdr:nvSpPr>
      <xdr:spPr>
        <a:xfrm flipH="1">
          <a:off x="15506700" y="124396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45</xdr:row>
      <xdr:rowOff>180975</xdr:rowOff>
    </xdr:from>
    <xdr:ext cx="152400" cy="323850"/>
    <xdr:sp>
      <xdr:nvSpPr>
        <xdr:cNvPr id="8" name="TextBox 9"/>
        <xdr:cNvSpPr txBox="1">
          <a:spLocks noChangeArrowheads="1"/>
        </xdr:cNvSpPr>
      </xdr:nvSpPr>
      <xdr:spPr>
        <a:xfrm>
          <a:off x="15449550" y="116586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47</xdr:row>
      <xdr:rowOff>133350</xdr:rowOff>
    </xdr:from>
    <xdr:ext cx="238125" cy="581025"/>
    <xdr:sp>
      <xdr:nvSpPr>
        <xdr:cNvPr id="9" name="TextBox 10"/>
        <xdr:cNvSpPr txBox="1">
          <a:spLocks noChangeArrowheads="1"/>
        </xdr:cNvSpPr>
      </xdr:nvSpPr>
      <xdr:spPr>
        <a:xfrm flipH="1" flipV="1">
          <a:off x="15506700" y="12106275"/>
          <a:ext cx="238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47</xdr:row>
      <xdr:rowOff>180975</xdr:rowOff>
    </xdr:from>
    <xdr:ext cx="152400" cy="323850"/>
    <xdr:sp>
      <xdr:nvSpPr>
        <xdr:cNvPr id="10" name="TextBox 11"/>
        <xdr:cNvSpPr txBox="1">
          <a:spLocks noChangeArrowheads="1"/>
        </xdr:cNvSpPr>
      </xdr:nvSpPr>
      <xdr:spPr>
        <a:xfrm>
          <a:off x="15449550" y="1215390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48</xdr:row>
      <xdr:rowOff>28575</xdr:rowOff>
    </xdr:from>
    <xdr:ext cx="152400" cy="323850"/>
    <xdr:sp>
      <xdr:nvSpPr>
        <xdr:cNvPr id="11" name="TextBox 12"/>
        <xdr:cNvSpPr txBox="1">
          <a:spLocks noChangeArrowheads="1"/>
        </xdr:cNvSpPr>
      </xdr:nvSpPr>
      <xdr:spPr>
        <a:xfrm>
          <a:off x="15506700" y="122491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53</xdr:row>
      <xdr:rowOff>38100</xdr:rowOff>
    </xdr:from>
    <xdr:ext cx="28575" cy="66675"/>
    <xdr:sp>
      <xdr:nvSpPr>
        <xdr:cNvPr id="12" name="TextBox 13"/>
        <xdr:cNvSpPr txBox="1">
          <a:spLocks noChangeArrowheads="1"/>
        </xdr:cNvSpPr>
      </xdr:nvSpPr>
      <xdr:spPr>
        <a:xfrm>
          <a:off x="15506700" y="1350645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46</xdr:row>
      <xdr:rowOff>180975</xdr:rowOff>
    </xdr:from>
    <xdr:ext cx="152400" cy="323850"/>
    <xdr:sp>
      <xdr:nvSpPr>
        <xdr:cNvPr id="13" name="TextBox 14"/>
        <xdr:cNvSpPr txBox="1">
          <a:spLocks noChangeArrowheads="1"/>
        </xdr:cNvSpPr>
      </xdr:nvSpPr>
      <xdr:spPr>
        <a:xfrm>
          <a:off x="15449550" y="11906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46</xdr:row>
      <xdr:rowOff>180975</xdr:rowOff>
    </xdr:from>
    <xdr:ext cx="152400" cy="323850"/>
    <xdr:sp>
      <xdr:nvSpPr>
        <xdr:cNvPr id="14" name="TextBox 15"/>
        <xdr:cNvSpPr txBox="1">
          <a:spLocks noChangeArrowheads="1"/>
        </xdr:cNvSpPr>
      </xdr:nvSpPr>
      <xdr:spPr>
        <a:xfrm>
          <a:off x="15449550" y="119062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53</xdr:row>
      <xdr:rowOff>38100</xdr:rowOff>
    </xdr:from>
    <xdr:ext cx="28575" cy="66675"/>
    <xdr:sp>
      <xdr:nvSpPr>
        <xdr:cNvPr id="15" name="TextBox 22"/>
        <xdr:cNvSpPr txBox="1">
          <a:spLocks noChangeArrowheads="1"/>
        </xdr:cNvSpPr>
      </xdr:nvSpPr>
      <xdr:spPr>
        <a:xfrm>
          <a:off x="15506700" y="1350645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59</xdr:col>
      <xdr:colOff>0</xdr:colOff>
      <xdr:row>53</xdr:row>
      <xdr:rowOff>38100</xdr:rowOff>
    </xdr:from>
    <xdr:ext cx="28575" cy="66675"/>
    <xdr:sp>
      <xdr:nvSpPr>
        <xdr:cNvPr id="16" name="TextBox 23"/>
        <xdr:cNvSpPr txBox="1">
          <a:spLocks noChangeArrowheads="1"/>
        </xdr:cNvSpPr>
      </xdr:nvSpPr>
      <xdr:spPr>
        <a:xfrm>
          <a:off x="15506700" y="13506450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247650</xdr:colOff>
      <xdr:row>48</xdr:row>
      <xdr:rowOff>190500</xdr:rowOff>
    </xdr:from>
    <xdr:ext cx="152400" cy="323850"/>
    <xdr:sp>
      <xdr:nvSpPr>
        <xdr:cNvPr id="17" name="TextBox 24"/>
        <xdr:cNvSpPr txBox="1">
          <a:spLocks noChangeArrowheads="1"/>
        </xdr:cNvSpPr>
      </xdr:nvSpPr>
      <xdr:spPr>
        <a:xfrm>
          <a:off x="15459075" y="12411075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58</xdr:col>
      <xdr:colOff>238125</xdr:colOff>
      <xdr:row>48</xdr:row>
      <xdr:rowOff>180975</xdr:rowOff>
    </xdr:from>
    <xdr:ext cx="152400" cy="323850"/>
    <xdr:sp>
      <xdr:nvSpPr>
        <xdr:cNvPr id="18" name="TextBox 25"/>
        <xdr:cNvSpPr txBox="1">
          <a:spLocks noChangeArrowheads="1"/>
        </xdr:cNvSpPr>
      </xdr:nvSpPr>
      <xdr:spPr>
        <a:xfrm>
          <a:off x="15449550" y="12401550"/>
          <a:ext cx="152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0</xdr:colOff>
      <xdr:row>80</xdr:row>
      <xdr:rowOff>38100</xdr:rowOff>
    </xdr:from>
    <xdr:ext cx="28575" cy="66675"/>
    <xdr:sp>
      <xdr:nvSpPr>
        <xdr:cNvPr id="1" name="TextBox 1"/>
        <xdr:cNvSpPr txBox="1">
          <a:spLocks noChangeArrowheads="1"/>
        </xdr:cNvSpPr>
      </xdr:nvSpPr>
      <xdr:spPr>
        <a:xfrm>
          <a:off x="9829800" y="20812125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24</xdr:col>
      <xdr:colOff>0</xdr:colOff>
      <xdr:row>80</xdr:row>
      <xdr:rowOff>38100</xdr:rowOff>
    </xdr:from>
    <xdr:ext cx="28575" cy="66675"/>
    <xdr:sp>
      <xdr:nvSpPr>
        <xdr:cNvPr id="2" name="TextBox 2"/>
        <xdr:cNvSpPr txBox="1">
          <a:spLocks noChangeArrowheads="1"/>
        </xdr:cNvSpPr>
      </xdr:nvSpPr>
      <xdr:spPr>
        <a:xfrm>
          <a:off x="9829800" y="20812125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24</xdr:col>
      <xdr:colOff>0</xdr:colOff>
      <xdr:row>80</xdr:row>
      <xdr:rowOff>38100</xdr:rowOff>
    </xdr:from>
    <xdr:ext cx="28575" cy="66675"/>
    <xdr:sp>
      <xdr:nvSpPr>
        <xdr:cNvPr id="3" name="TextBox 3"/>
        <xdr:cNvSpPr txBox="1">
          <a:spLocks noChangeArrowheads="1"/>
        </xdr:cNvSpPr>
      </xdr:nvSpPr>
      <xdr:spPr>
        <a:xfrm>
          <a:off x="9829800" y="20812125"/>
          <a:ext cx="28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29"/>
  <sheetViews>
    <sheetView zoomScale="90" zoomScaleNormal="90" workbookViewId="0" topLeftCell="A1">
      <selection activeCell="G20" sqref="G20"/>
    </sheetView>
  </sheetViews>
  <sheetFormatPr defaultColWidth="9.140625" defaultRowHeight="25.5" customHeight="1"/>
  <cols>
    <col min="1" max="1" width="6.57421875" style="78" customWidth="1"/>
    <col min="2" max="2" width="29.421875" style="78" customWidth="1"/>
    <col min="3" max="5" width="9.57421875" style="78" customWidth="1"/>
    <col min="6" max="6" width="10.421875" style="78" customWidth="1"/>
    <col min="7" max="7" width="9.140625" style="78" customWidth="1"/>
    <col min="8" max="8" width="9.28125" style="78" customWidth="1"/>
    <col min="9" max="9" width="8.8515625" style="78" customWidth="1"/>
    <col min="10" max="11" width="8.7109375" style="78" customWidth="1"/>
    <col min="12" max="12" width="11.8515625" style="78" customWidth="1"/>
    <col min="13" max="13" width="8.57421875" style="77" customWidth="1"/>
    <col min="14" max="14" width="8.421875" style="78" customWidth="1"/>
    <col min="15" max="16384" width="9.140625" style="79" customWidth="1"/>
  </cols>
  <sheetData>
    <row r="1" spans="1:3" ht="25.5" customHeight="1">
      <c r="A1" s="76" t="s">
        <v>299</v>
      </c>
      <c r="B1" s="77"/>
      <c r="C1" s="77"/>
    </row>
    <row r="2" spans="1:12" ht="3.75" customHeight="1">
      <c r="A2" s="76"/>
      <c r="B2" s="77"/>
      <c r="C2" s="77"/>
      <c r="K2" s="104"/>
      <c r="L2" s="104"/>
    </row>
    <row r="3" spans="1:14" s="77" customFormat="1" ht="25.5" customHeight="1">
      <c r="A3" s="80" t="s">
        <v>146</v>
      </c>
      <c r="B3" s="80" t="s">
        <v>112</v>
      </c>
      <c r="C3" s="80" t="s">
        <v>23</v>
      </c>
      <c r="D3" s="80" t="s">
        <v>26</v>
      </c>
      <c r="E3" s="80" t="s">
        <v>27</v>
      </c>
      <c r="F3" s="554" t="s">
        <v>144</v>
      </c>
      <c r="G3" s="555"/>
      <c r="H3" s="80" t="s">
        <v>26</v>
      </c>
      <c r="I3" s="80" t="s">
        <v>26</v>
      </c>
      <c r="J3" s="80" t="s">
        <v>27</v>
      </c>
      <c r="K3" s="80" t="s">
        <v>135</v>
      </c>
      <c r="L3" s="80" t="s">
        <v>136</v>
      </c>
      <c r="M3" s="80"/>
      <c r="N3" s="80" t="s">
        <v>229</v>
      </c>
    </row>
    <row r="4" spans="1:14" s="77" customFormat="1" ht="25.5" customHeight="1">
      <c r="A4" s="81" t="s">
        <v>145</v>
      </c>
      <c r="B4" s="81"/>
      <c r="C4" s="81"/>
      <c r="D4" s="81"/>
      <c r="E4" s="81" t="s">
        <v>28</v>
      </c>
      <c r="F4" s="81" t="s">
        <v>140</v>
      </c>
      <c r="G4" s="81" t="s">
        <v>140</v>
      </c>
      <c r="H4" s="81" t="s">
        <v>140</v>
      </c>
      <c r="I4" s="81" t="s">
        <v>221</v>
      </c>
      <c r="J4" s="81" t="s">
        <v>133</v>
      </c>
      <c r="K4" s="81" t="s">
        <v>72</v>
      </c>
      <c r="L4" s="81" t="s">
        <v>137</v>
      </c>
      <c r="M4" s="81" t="s">
        <v>20</v>
      </c>
      <c r="N4" s="81" t="s">
        <v>228</v>
      </c>
    </row>
    <row r="5" spans="1:14" s="77" customFormat="1" ht="25.5" customHeight="1">
      <c r="A5" s="82"/>
      <c r="B5" s="82"/>
      <c r="C5" s="82"/>
      <c r="D5" s="82"/>
      <c r="E5" s="122"/>
      <c r="F5" s="82" t="s">
        <v>147</v>
      </c>
      <c r="G5" s="82" t="s">
        <v>143</v>
      </c>
      <c r="H5" s="82" t="s">
        <v>143</v>
      </c>
      <c r="I5" s="82"/>
      <c r="J5" s="82" t="s">
        <v>134</v>
      </c>
      <c r="K5" s="82" t="s">
        <v>113</v>
      </c>
      <c r="L5" s="82" t="s">
        <v>114</v>
      </c>
      <c r="M5" s="82"/>
      <c r="N5" s="82"/>
    </row>
    <row r="6" spans="1:14" ht="24.75" customHeight="1">
      <c r="A6" s="83">
        <v>1</v>
      </c>
      <c r="B6" s="83" t="s">
        <v>115</v>
      </c>
      <c r="C6" s="83">
        <v>2245</v>
      </c>
      <c r="D6" s="83">
        <v>882</v>
      </c>
      <c r="E6" s="83">
        <v>850</v>
      </c>
      <c r="F6" s="83">
        <v>78</v>
      </c>
      <c r="G6" s="83">
        <v>1674</v>
      </c>
      <c r="H6" s="83">
        <v>618</v>
      </c>
      <c r="I6" s="83">
        <v>33</v>
      </c>
      <c r="J6" s="83">
        <v>73</v>
      </c>
      <c r="K6" s="83">
        <v>29</v>
      </c>
      <c r="L6" s="83">
        <v>15</v>
      </c>
      <c r="M6" s="84">
        <f>SUM(C6:L6)</f>
        <v>6497</v>
      </c>
      <c r="N6" s="85">
        <f>M6/M$13*100</f>
        <v>71.75833885575436</v>
      </c>
    </row>
    <row r="7" spans="1:14" ht="24.75" customHeight="1">
      <c r="A7" s="86">
        <v>2</v>
      </c>
      <c r="B7" s="86" t="s">
        <v>116</v>
      </c>
      <c r="C7" s="86">
        <v>493</v>
      </c>
      <c r="D7" s="86">
        <v>208</v>
      </c>
      <c r="E7" s="86">
        <v>388</v>
      </c>
      <c r="F7" s="86">
        <v>19</v>
      </c>
      <c r="G7" s="1">
        <v>419</v>
      </c>
      <c r="H7" s="86">
        <v>162</v>
      </c>
      <c r="I7" s="86">
        <v>6</v>
      </c>
      <c r="J7" s="86">
        <v>7</v>
      </c>
      <c r="K7" s="86">
        <v>0</v>
      </c>
      <c r="L7" s="86">
        <v>0</v>
      </c>
      <c r="M7" s="84">
        <f aca="true" t="shared" si="0" ref="M7:M12">SUM(C7:L7)</f>
        <v>1702</v>
      </c>
      <c r="N7" s="85">
        <f aca="true" t="shared" si="1" ref="N7:N13">M7/M$13*100</f>
        <v>18.79832118400707</v>
      </c>
    </row>
    <row r="8" spans="1:14" ht="24.75" customHeight="1">
      <c r="A8" s="86">
        <v>3</v>
      </c>
      <c r="B8" s="1" t="s">
        <v>117</v>
      </c>
      <c r="C8" s="86">
        <v>6</v>
      </c>
      <c r="D8" s="86">
        <v>235</v>
      </c>
      <c r="E8" s="86">
        <v>0</v>
      </c>
      <c r="F8" s="1">
        <v>0</v>
      </c>
      <c r="G8" s="1">
        <v>174</v>
      </c>
      <c r="H8" s="1">
        <v>0</v>
      </c>
      <c r="I8" s="86">
        <v>32</v>
      </c>
      <c r="J8" s="86">
        <v>2</v>
      </c>
      <c r="K8" s="86">
        <v>0</v>
      </c>
      <c r="L8" s="86">
        <v>1</v>
      </c>
      <c r="M8" s="84">
        <f t="shared" si="0"/>
        <v>450</v>
      </c>
      <c r="N8" s="85">
        <f t="shared" si="1"/>
        <v>4.970178926441352</v>
      </c>
    </row>
    <row r="9" spans="1:14" ht="24.75" customHeight="1">
      <c r="A9" s="86">
        <v>4</v>
      </c>
      <c r="B9" s="86" t="s">
        <v>118</v>
      </c>
      <c r="C9" s="86">
        <v>17</v>
      </c>
      <c r="D9" s="86">
        <v>72</v>
      </c>
      <c r="E9" s="86">
        <v>15</v>
      </c>
      <c r="F9" s="86">
        <v>0</v>
      </c>
      <c r="G9" s="1">
        <v>39</v>
      </c>
      <c r="H9" s="1">
        <v>170</v>
      </c>
      <c r="I9" s="86">
        <v>4</v>
      </c>
      <c r="J9" s="86">
        <v>0</v>
      </c>
      <c r="K9" s="86">
        <v>4</v>
      </c>
      <c r="L9" s="86">
        <v>0</v>
      </c>
      <c r="M9" s="84">
        <f t="shared" si="0"/>
        <v>321</v>
      </c>
      <c r="N9" s="85">
        <f t="shared" si="1"/>
        <v>3.545394300861498</v>
      </c>
    </row>
    <row r="10" spans="1:14" ht="24.75" customHeight="1">
      <c r="A10" s="86">
        <v>5</v>
      </c>
      <c r="B10" s="86" t="s">
        <v>119</v>
      </c>
      <c r="C10" s="1">
        <v>9</v>
      </c>
      <c r="D10" s="1">
        <v>2</v>
      </c>
      <c r="E10" s="1">
        <v>0</v>
      </c>
      <c r="F10" s="86">
        <v>0</v>
      </c>
      <c r="G10" s="86">
        <v>26</v>
      </c>
      <c r="H10" s="1">
        <v>0</v>
      </c>
      <c r="I10" s="86">
        <v>0</v>
      </c>
      <c r="J10" s="86">
        <v>0</v>
      </c>
      <c r="K10" s="86">
        <v>0</v>
      </c>
      <c r="L10" s="86">
        <v>0</v>
      </c>
      <c r="M10" s="84">
        <f t="shared" si="0"/>
        <v>37</v>
      </c>
      <c r="N10" s="85">
        <f t="shared" si="1"/>
        <v>0.40865915617406673</v>
      </c>
    </row>
    <row r="11" spans="1:14" ht="24.75" customHeight="1">
      <c r="A11" s="86">
        <v>6</v>
      </c>
      <c r="B11" s="86" t="s">
        <v>120</v>
      </c>
      <c r="C11" s="1">
        <v>1</v>
      </c>
      <c r="D11" s="1">
        <v>9</v>
      </c>
      <c r="E11" s="1">
        <v>0</v>
      </c>
      <c r="F11" s="86">
        <v>0</v>
      </c>
      <c r="G11" s="86">
        <v>19</v>
      </c>
      <c r="H11" s="1">
        <v>0</v>
      </c>
      <c r="I11" s="86">
        <v>0</v>
      </c>
      <c r="J11" s="86">
        <v>0</v>
      </c>
      <c r="K11" s="86">
        <v>3</v>
      </c>
      <c r="L11" s="86">
        <v>0</v>
      </c>
      <c r="M11" s="84">
        <f t="shared" si="0"/>
        <v>32</v>
      </c>
      <c r="N11" s="85">
        <f t="shared" si="1"/>
        <v>0.3534349458802739</v>
      </c>
    </row>
    <row r="12" spans="1:14" ht="24.75" customHeight="1">
      <c r="A12" s="86">
        <v>7</v>
      </c>
      <c r="B12" s="86" t="s">
        <v>121</v>
      </c>
      <c r="C12" s="1">
        <v>0</v>
      </c>
      <c r="D12" s="1">
        <v>2</v>
      </c>
      <c r="E12" s="1">
        <v>0</v>
      </c>
      <c r="F12" s="86">
        <v>0</v>
      </c>
      <c r="G12" s="86">
        <v>12</v>
      </c>
      <c r="H12" s="1">
        <v>0</v>
      </c>
      <c r="I12" s="86">
        <v>0</v>
      </c>
      <c r="J12" s="86">
        <v>0</v>
      </c>
      <c r="K12" s="86">
        <v>1</v>
      </c>
      <c r="L12" s="86">
        <v>0</v>
      </c>
      <c r="M12" s="84">
        <f t="shared" si="0"/>
        <v>15</v>
      </c>
      <c r="N12" s="85">
        <f t="shared" si="1"/>
        <v>0.16567263088137837</v>
      </c>
    </row>
    <row r="13" spans="1:14" s="35" customFormat="1" ht="24.75" customHeight="1">
      <c r="A13" s="34"/>
      <c r="B13" s="87" t="s">
        <v>20</v>
      </c>
      <c r="C13" s="87">
        <f>SUM(C6:C12)</f>
        <v>2771</v>
      </c>
      <c r="D13" s="87">
        <f>SUM(D6:D12)</f>
        <v>1410</v>
      </c>
      <c r="E13" s="87">
        <f aca="true" t="shared" si="2" ref="E13:L13">SUM(E6:E12)</f>
        <v>1253</v>
      </c>
      <c r="F13" s="87">
        <f t="shared" si="2"/>
        <v>97</v>
      </c>
      <c r="G13" s="87">
        <f t="shared" si="2"/>
        <v>2363</v>
      </c>
      <c r="H13" s="87">
        <f t="shared" si="2"/>
        <v>950</v>
      </c>
      <c r="I13" s="87">
        <f t="shared" si="2"/>
        <v>75</v>
      </c>
      <c r="J13" s="87">
        <f t="shared" si="2"/>
        <v>82</v>
      </c>
      <c r="K13" s="87">
        <f t="shared" si="2"/>
        <v>37</v>
      </c>
      <c r="L13" s="87">
        <f t="shared" si="2"/>
        <v>16</v>
      </c>
      <c r="M13" s="87">
        <f>SUM(M6:M12)</f>
        <v>9054</v>
      </c>
      <c r="N13" s="88">
        <f t="shared" si="1"/>
        <v>100</v>
      </c>
    </row>
    <row r="14" spans="1:14" s="35" customFormat="1" ht="24.75" customHeight="1">
      <c r="A14" s="89"/>
      <c r="B14" s="90" t="s">
        <v>227</v>
      </c>
      <c r="C14" s="91">
        <f>C13/$M13*100</f>
        <v>30.605257344819968</v>
      </c>
      <c r="D14" s="91">
        <f aca="true" t="shared" si="3" ref="D14:M14">D13/$M13*100</f>
        <v>15.573227302849569</v>
      </c>
      <c r="E14" s="91">
        <f t="shared" si="3"/>
        <v>13.839187099624475</v>
      </c>
      <c r="F14" s="91">
        <f t="shared" si="3"/>
        <v>1.0713496796995803</v>
      </c>
      <c r="G14" s="91">
        <f t="shared" si="3"/>
        <v>26.098961784846473</v>
      </c>
      <c r="H14" s="91">
        <f t="shared" si="3"/>
        <v>10.492599955820632</v>
      </c>
      <c r="I14" s="91">
        <f t="shared" si="3"/>
        <v>0.828363154406892</v>
      </c>
      <c r="J14" s="91">
        <f t="shared" si="3"/>
        <v>0.905677048818202</v>
      </c>
      <c r="K14" s="91">
        <f t="shared" si="3"/>
        <v>0.40865915617406673</v>
      </c>
      <c r="L14" s="91">
        <f t="shared" si="3"/>
        <v>0.17671747294013695</v>
      </c>
      <c r="M14" s="92">
        <f t="shared" si="3"/>
        <v>100</v>
      </c>
      <c r="N14" s="85"/>
    </row>
    <row r="15" spans="1:14" ht="24.7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93"/>
    </row>
    <row r="16" spans="1:14" s="170" customFormat="1" ht="18.75" customHeight="1">
      <c r="A16" s="556"/>
      <c r="B16" s="556"/>
      <c r="C16" s="556"/>
      <c r="D16" s="556"/>
      <c r="E16" s="556"/>
      <c r="F16" s="556"/>
      <c r="G16" s="556"/>
      <c r="H16" s="557" t="s">
        <v>300</v>
      </c>
      <c r="I16" s="557"/>
      <c r="J16" s="557"/>
      <c r="K16" s="557"/>
      <c r="L16" s="557"/>
      <c r="M16" s="557"/>
      <c r="N16" s="557"/>
    </row>
    <row r="17" spans="1:11" ht="18.75" customHeight="1">
      <c r="A17" s="558" t="s">
        <v>320</v>
      </c>
      <c r="B17" s="558"/>
      <c r="C17" s="558"/>
      <c r="D17" s="558"/>
      <c r="E17" s="558"/>
      <c r="F17" s="558"/>
      <c r="G17" s="558"/>
      <c r="K17" s="95"/>
    </row>
    <row r="18" spans="1:14" ht="18.75" customHeight="1">
      <c r="A18" s="558"/>
      <c r="B18" s="558"/>
      <c r="C18" s="558"/>
      <c r="D18" s="558"/>
      <c r="E18" s="558"/>
      <c r="F18" s="558"/>
      <c r="G18" s="558"/>
      <c r="H18" s="557"/>
      <c r="I18" s="557"/>
      <c r="J18" s="557"/>
      <c r="K18" s="557"/>
      <c r="L18" s="557"/>
      <c r="M18" s="557"/>
      <c r="N18" s="557"/>
    </row>
    <row r="19" ht="18.75" customHeight="1">
      <c r="A19" s="10" t="s">
        <v>196</v>
      </c>
    </row>
    <row r="20" spans="1:13" ht="18.75" customHeight="1">
      <c r="A20" s="10" t="s">
        <v>366</v>
      </c>
      <c r="B20" s="79"/>
      <c r="C20" s="123"/>
      <c r="D20" s="123"/>
      <c r="E20" s="123"/>
      <c r="F20" s="123"/>
      <c r="G20" s="123"/>
      <c r="K20" s="77"/>
      <c r="M20" s="96"/>
    </row>
    <row r="21" spans="1:13" ht="18.75" customHeight="1">
      <c r="A21" s="10" t="s">
        <v>307</v>
      </c>
      <c r="M21" s="97"/>
    </row>
    <row r="22" s="20" customFormat="1" ht="20.25">
      <c r="N22" s="30"/>
    </row>
    <row r="23" s="20" customFormat="1" ht="20.25">
      <c r="N23" s="30"/>
    </row>
    <row r="24" s="20" customFormat="1" ht="20.25">
      <c r="N24" s="30"/>
    </row>
    <row r="25" s="20" customFormat="1" ht="20.25">
      <c r="N25" s="30"/>
    </row>
    <row r="26" s="20" customFormat="1" ht="20.25">
      <c r="N26" s="30"/>
    </row>
    <row r="27" s="20" customFormat="1" ht="20.25">
      <c r="N27" s="30"/>
    </row>
    <row r="28" s="20" customFormat="1" ht="20.25">
      <c r="N28" s="30"/>
    </row>
    <row r="29" s="20" customFormat="1" ht="20.25">
      <c r="N29" s="30"/>
    </row>
  </sheetData>
  <mergeCells count="6">
    <mergeCell ref="F3:G3"/>
    <mergeCell ref="A16:G16"/>
    <mergeCell ref="H18:N18"/>
    <mergeCell ref="A18:G18"/>
    <mergeCell ref="H16:N16"/>
    <mergeCell ref="A17:G17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AH88"/>
  <sheetViews>
    <sheetView view="pageBreakPreview" zoomScale="60" workbookViewId="0" topLeftCell="B1">
      <pane ySplit="5" topLeftCell="BM6" activePane="bottomLeft" state="frozen"/>
      <selection pane="topLeft" activeCell="A1" sqref="A1"/>
      <selection pane="bottomLeft" activeCell="U94" sqref="U94"/>
    </sheetView>
  </sheetViews>
  <sheetFormatPr defaultColWidth="9.140625" defaultRowHeight="21.75"/>
  <cols>
    <col min="1" max="1" width="3.7109375" style="30" customWidth="1"/>
    <col min="2" max="2" width="37.421875" style="20" customWidth="1"/>
    <col min="3" max="3" width="2.7109375" style="20" bestFit="1" customWidth="1"/>
    <col min="4" max="5" width="3.8515625" style="20" bestFit="1" customWidth="1"/>
    <col min="6" max="6" width="5.140625" style="120" bestFit="1" customWidth="1"/>
    <col min="7" max="7" width="2.7109375" style="35" bestFit="1" customWidth="1"/>
    <col min="8" max="8" width="3.8515625" style="35" bestFit="1" customWidth="1"/>
    <col min="9" max="9" width="3.28125" style="35" customWidth="1"/>
    <col min="10" max="10" width="4.7109375" style="176" customWidth="1"/>
    <col min="11" max="11" width="3.8515625" style="20" customWidth="1"/>
    <col min="12" max="12" width="4.00390625" style="20" customWidth="1"/>
    <col min="13" max="13" width="3.8515625" style="20" customWidth="1"/>
    <col min="14" max="14" width="4.140625" style="120" customWidth="1"/>
    <col min="15" max="15" width="2.7109375" style="281" bestFit="1" customWidth="1"/>
    <col min="16" max="16" width="3.140625" style="281" customWidth="1"/>
    <col min="17" max="17" width="3.28125" style="281" customWidth="1"/>
    <col min="18" max="18" width="3.57421875" style="298" customWidth="1"/>
    <col min="19" max="19" width="2.7109375" style="20" bestFit="1" customWidth="1"/>
    <col min="20" max="20" width="3.8515625" style="20" customWidth="1"/>
    <col min="21" max="21" width="3.421875" style="20" customWidth="1"/>
    <col min="22" max="22" width="4.28125" style="120" customWidth="1"/>
    <col min="23" max="23" width="2.8515625" style="20" customWidth="1"/>
    <col min="24" max="24" width="3.140625" style="20" customWidth="1"/>
    <col min="25" max="25" width="3.421875" style="20" customWidth="1"/>
    <col min="26" max="26" width="4.8515625" style="120" customWidth="1"/>
    <col min="27" max="28" width="3.57421875" style="20" customWidth="1"/>
    <col min="29" max="29" width="3.421875" style="20" customWidth="1"/>
    <col min="30" max="30" width="4.7109375" style="120" customWidth="1"/>
    <col min="31" max="31" width="3.28125" style="20" customWidth="1"/>
    <col min="32" max="32" width="5.140625" style="20" bestFit="1" customWidth="1"/>
    <col min="33" max="33" width="3.8515625" style="20" bestFit="1" customWidth="1"/>
    <col min="34" max="34" width="5.140625" style="120" bestFit="1" customWidth="1"/>
    <col min="35" max="16384" width="9.140625" style="20" customWidth="1"/>
  </cols>
  <sheetData>
    <row r="1" spans="1:34" ht="21">
      <c r="A1" s="245"/>
      <c r="B1" s="120" t="s">
        <v>359</v>
      </c>
      <c r="C1" s="47"/>
      <c r="D1" s="47"/>
      <c r="E1" s="47"/>
      <c r="F1" s="48"/>
      <c r="G1" s="262"/>
      <c r="H1" s="262"/>
      <c r="I1" s="262"/>
      <c r="J1" s="293"/>
      <c r="K1" s="47"/>
      <c r="L1" s="47"/>
      <c r="M1" s="47"/>
      <c r="N1" s="48"/>
      <c r="O1" s="263"/>
      <c r="P1" s="263"/>
      <c r="Q1" s="263"/>
      <c r="R1" s="295"/>
      <c r="S1" s="47"/>
      <c r="T1" s="47"/>
      <c r="U1" s="47"/>
      <c r="V1" s="48"/>
      <c r="W1" s="47"/>
      <c r="X1" s="47"/>
      <c r="Y1" s="47"/>
      <c r="Z1" s="48"/>
      <c r="AA1" s="47"/>
      <c r="AB1" s="47"/>
      <c r="AC1" s="47"/>
      <c r="AD1" s="48"/>
      <c r="AE1" s="47"/>
      <c r="AF1" s="47"/>
      <c r="AG1" s="47"/>
      <c r="AH1" s="48"/>
    </row>
    <row r="2" spans="1:34" ht="20.25">
      <c r="A2" s="245"/>
      <c r="B2" s="47"/>
      <c r="C2" s="47"/>
      <c r="D2" s="47"/>
      <c r="E2" s="47"/>
      <c r="F2" s="48"/>
      <c r="G2" s="262"/>
      <c r="H2" s="262"/>
      <c r="I2" s="262"/>
      <c r="J2" s="293"/>
      <c r="K2" s="47"/>
      <c r="L2" s="47"/>
      <c r="M2" s="47"/>
      <c r="N2" s="48"/>
      <c r="O2" s="263"/>
      <c r="P2" s="263"/>
      <c r="Q2" s="263"/>
      <c r="R2" s="295"/>
      <c r="S2" s="47"/>
      <c r="T2" s="47"/>
      <c r="U2" s="47"/>
      <c r="V2" s="48"/>
      <c r="W2" s="47"/>
      <c r="X2" s="47"/>
      <c r="Y2" s="47"/>
      <c r="Z2" s="48"/>
      <c r="AA2" s="47"/>
      <c r="AB2" s="47"/>
      <c r="AC2" s="47"/>
      <c r="AD2" s="48"/>
      <c r="AE2" s="47"/>
      <c r="AF2" s="47"/>
      <c r="AG2" s="47"/>
      <c r="AH2" s="48"/>
    </row>
    <row r="3" spans="1:34" s="160" customFormat="1" ht="34.5" customHeight="1">
      <c r="A3" s="253" t="s">
        <v>146</v>
      </c>
      <c r="B3" s="228" t="s">
        <v>0</v>
      </c>
      <c r="C3" s="624" t="s">
        <v>23</v>
      </c>
      <c r="D3" s="625"/>
      <c r="E3" s="625"/>
      <c r="F3" s="626"/>
      <c r="G3" s="627" t="s">
        <v>281</v>
      </c>
      <c r="H3" s="628"/>
      <c r="I3" s="628"/>
      <c r="J3" s="629"/>
      <c r="K3" s="624" t="s">
        <v>222</v>
      </c>
      <c r="L3" s="625"/>
      <c r="M3" s="625"/>
      <c r="N3" s="626"/>
      <c r="O3" s="630" t="s">
        <v>281</v>
      </c>
      <c r="P3" s="631"/>
      <c r="Q3" s="631"/>
      <c r="R3" s="632"/>
      <c r="S3" s="624" t="s">
        <v>144</v>
      </c>
      <c r="T3" s="625"/>
      <c r="U3" s="625"/>
      <c r="V3" s="626"/>
      <c r="W3" s="624" t="s">
        <v>144</v>
      </c>
      <c r="X3" s="625"/>
      <c r="Y3" s="625"/>
      <c r="Z3" s="626"/>
      <c r="AA3" s="624" t="s">
        <v>144</v>
      </c>
      <c r="AB3" s="625"/>
      <c r="AC3" s="625"/>
      <c r="AD3" s="626"/>
      <c r="AE3" s="624" t="s">
        <v>248</v>
      </c>
      <c r="AF3" s="625"/>
      <c r="AG3" s="625"/>
      <c r="AH3" s="626"/>
    </row>
    <row r="4" spans="1:34" s="160" customFormat="1" ht="18" customHeight="1">
      <c r="A4" s="107" t="s">
        <v>145</v>
      </c>
      <c r="B4" s="264"/>
      <c r="C4" s="284"/>
      <c r="D4" s="285"/>
      <c r="E4" s="285"/>
      <c r="F4" s="286"/>
      <c r="G4" s="637" t="s">
        <v>270</v>
      </c>
      <c r="H4" s="638"/>
      <c r="I4" s="638"/>
      <c r="J4" s="639"/>
      <c r="K4" s="287"/>
      <c r="L4" s="288"/>
      <c r="M4" s="288"/>
      <c r="N4" s="289"/>
      <c r="O4" s="640" t="s">
        <v>109</v>
      </c>
      <c r="P4" s="641"/>
      <c r="Q4" s="641"/>
      <c r="R4" s="642"/>
      <c r="S4" s="634" t="s">
        <v>270</v>
      </c>
      <c r="T4" s="635"/>
      <c r="U4" s="635"/>
      <c r="V4" s="636"/>
      <c r="W4" s="634" t="s">
        <v>109</v>
      </c>
      <c r="X4" s="635"/>
      <c r="Y4" s="635"/>
      <c r="Z4" s="636"/>
      <c r="AA4" s="634" t="s">
        <v>275</v>
      </c>
      <c r="AB4" s="635"/>
      <c r="AC4" s="635"/>
      <c r="AD4" s="636"/>
      <c r="AE4" s="265"/>
      <c r="AF4" s="266"/>
      <c r="AG4" s="266"/>
      <c r="AH4" s="267"/>
    </row>
    <row r="5" spans="1:34" s="160" customFormat="1" ht="21">
      <c r="A5" s="107"/>
      <c r="B5" s="162"/>
      <c r="C5" s="243" t="s">
        <v>235</v>
      </c>
      <c r="D5" s="243" t="s">
        <v>236</v>
      </c>
      <c r="E5" s="243" t="s">
        <v>237</v>
      </c>
      <c r="F5" s="243" t="s">
        <v>20</v>
      </c>
      <c r="G5" s="290" t="s">
        <v>235</v>
      </c>
      <c r="H5" s="290" t="s">
        <v>236</v>
      </c>
      <c r="I5" s="290" t="s">
        <v>237</v>
      </c>
      <c r="J5" s="290" t="s">
        <v>20</v>
      </c>
      <c r="K5" s="243" t="s">
        <v>235</v>
      </c>
      <c r="L5" s="243" t="s">
        <v>236</v>
      </c>
      <c r="M5" s="243" t="s">
        <v>237</v>
      </c>
      <c r="N5" s="243" t="s">
        <v>20</v>
      </c>
      <c r="O5" s="291" t="s">
        <v>235</v>
      </c>
      <c r="P5" s="291" t="s">
        <v>236</v>
      </c>
      <c r="Q5" s="291" t="s">
        <v>237</v>
      </c>
      <c r="R5" s="291" t="s">
        <v>20</v>
      </c>
      <c r="S5" s="243" t="s">
        <v>235</v>
      </c>
      <c r="T5" s="243" t="s">
        <v>236</v>
      </c>
      <c r="U5" s="243" t="s">
        <v>237</v>
      </c>
      <c r="V5" s="243" t="s">
        <v>20</v>
      </c>
      <c r="W5" s="243" t="s">
        <v>235</v>
      </c>
      <c r="X5" s="243" t="s">
        <v>236</v>
      </c>
      <c r="Y5" s="243" t="s">
        <v>237</v>
      </c>
      <c r="Z5" s="243" t="s">
        <v>20</v>
      </c>
      <c r="AA5" s="243" t="s">
        <v>235</v>
      </c>
      <c r="AB5" s="243" t="s">
        <v>236</v>
      </c>
      <c r="AC5" s="243" t="s">
        <v>237</v>
      </c>
      <c r="AD5" s="243" t="s">
        <v>20</v>
      </c>
      <c r="AE5" s="182" t="s">
        <v>235</v>
      </c>
      <c r="AF5" s="182" t="s">
        <v>236</v>
      </c>
      <c r="AG5" s="182" t="s">
        <v>237</v>
      </c>
      <c r="AH5" s="182" t="s">
        <v>20</v>
      </c>
    </row>
    <row r="6" spans="1:34" ht="20.25" customHeight="1">
      <c r="A6" s="54">
        <v>1</v>
      </c>
      <c r="B6" s="268" t="s">
        <v>16</v>
      </c>
      <c r="C6" s="113">
        <v>0</v>
      </c>
      <c r="D6" s="113">
        <v>0</v>
      </c>
      <c r="E6" s="113">
        <v>0</v>
      </c>
      <c r="F6" s="114">
        <f>SUM(C6:E6)</f>
        <v>0</v>
      </c>
      <c r="G6" s="299">
        <v>0</v>
      </c>
      <c r="H6" s="299">
        <v>8</v>
      </c>
      <c r="I6" s="299">
        <v>0</v>
      </c>
      <c r="J6" s="300">
        <f>SUM(G6:I6)</f>
        <v>8</v>
      </c>
      <c r="K6" s="113">
        <v>0</v>
      </c>
      <c r="L6" s="113">
        <v>0</v>
      </c>
      <c r="M6" s="113">
        <v>0</v>
      </c>
      <c r="N6" s="114">
        <f>SUM(K6:M6)</f>
        <v>0</v>
      </c>
      <c r="O6" s="301">
        <v>0</v>
      </c>
      <c r="P6" s="301">
        <v>0</v>
      </c>
      <c r="Q6" s="301">
        <v>0</v>
      </c>
      <c r="R6" s="302">
        <f>SUM(O6:Q6)</f>
        <v>0</v>
      </c>
      <c r="S6" s="113">
        <v>0</v>
      </c>
      <c r="T6" s="113">
        <v>0</v>
      </c>
      <c r="U6" s="113">
        <v>0</v>
      </c>
      <c r="V6" s="114">
        <f>SUM(S6:U6)</f>
        <v>0</v>
      </c>
      <c r="W6" s="113">
        <v>0</v>
      </c>
      <c r="X6" s="113">
        <v>0</v>
      </c>
      <c r="Y6" s="113">
        <v>0</v>
      </c>
      <c r="Z6" s="114">
        <f>SUM(W6:Y6)</f>
        <v>0</v>
      </c>
      <c r="AA6" s="113">
        <v>0</v>
      </c>
      <c r="AB6" s="113">
        <v>0</v>
      </c>
      <c r="AC6" s="113">
        <v>0</v>
      </c>
      <c r="AD6" s="114">
        <f>SUM(AA6:AC6)</f>
        <v>0</v>
      </c>
      <c r="AE6" s="113">
        <f>SUM(C6,G6,K6,O6,S6,W6,AA6)</f>
        <v>0</v>
      </c>
      <c r="AF6" s="113">
        <f>SUM(D6,H6,L6,P6,T6,X6,AB6)</f>
        <v>8</v>
      </c>
      <c r="AG6" s="113">
        <f>SUM(E6,I6,M6,Q6,U6,Y6,AC6)</f>
        <v>0</v>
      </c>
      <c r="AH6" s="114">
        <f>SUM(F6,J6,N6,R6,V6,Z6,AD6)</f>
        <v>8</v>
      </c>
    </row>
    <row r="7" spans="1:34" ht="20.25" customHeight="1">
      <c r="A7" s="1">
        <v>2</v>
      </c>
      <c r="B7" s="271" t="s">
        <v>1</v>
      </c>
      <c r="C7" s="26">
        <v>0</v>
      </c>
      <c r="D7" s="26">
        <v>0</v>
      </c>
      <c r="E7" s="26">
        <v>0</v>
      </c>
      <c r="F7" s="111">
        <f>SUM(C7:E7)</f>
        <v>0</v>
      </c>
      <c r="G7" s="269">
        <v>0</v>
      </c>
      <c r="H7" s="269">
        <v>0</v>
      </c>
      <c r="I7" s="269">
        <v>0</v>
      </c>
      <c r="J7" s="33">
        <f>SUM(G7:I7)</f>
        <v>0</v>
      </c>
      <c r="K7" s="26">
        <v>0</v>
      </c>
      <c r="L7" s="26">
        <v>0</v>
      </c>
      <c r="M7" s="26">
        <v>0</v>
      </c>
      <c r="N7" s="111">
        <f aca="true" t="shared" si="0" ref="N7:N72">SUM(K7:M7)</f>
        <v>0</v>
      </c>
      <c r="O7" s="270">
        <v>0</v>
      </c>
      <c r="P7" s="270">
        <v>0</v>
      </c>
      <c r="Q7" s="270">
        <v>0</v>
      </c>
      <c r="R7" s="296">
        <f>SUM(O7:Q7)</f>
        <v>0</v>
      </c>
      <c r="S7" s="26">
        <v>0</v>
      </c>
      <c r="T7" s="26">
        <v>0</v>
      </c>
      <c r="U7" s="26">
        <v>0</v>
      </c>
      <c r="V7" s="111">
        <f>SUM(S7:U7)</f>
        <v>0</v>
      </c>
      <c r="W7" s="26">
        <v>0</v>
      </c>
      <c r="X7" s="26">
        <v>0</v>
      </c>
      <c r="Y7" s="26">
        <v>0</v>
      </c>
      <c r="Z7" s="111">
        <f>SUM(W7:Y7)</f>
        <v>0</v>
      </c>
      <c r="AA7" s="26">
        <v>0</v>
      </c>
      <c r="AB7" s="26">
        <v>0</v>
      </c>
      <c r="AC7" s="26">
        <v>0</v>
      </c>
      <c r="AD7" s="111">
        <f>SUM(AA7:AC7)</f>
        <v>0</v>
      </c>
      <c r="AE7" s="26">
        <f aca="true" t="shared" si="1" ref="AE7:AE72">SUM(C7,G7,K7,O7,S7,W7,AA7)</f>
        <v>0</v>
      </c>
      <c r="AF7" s="26">
        <f aca="true" t="shared" si="2" ref="AF7:AF72">SUM(D7,H7,L7,P7,T7,X7,AB7)</f>
        <v>0</v>
      </c>
      <c r="AG7" s="26">
        <f aca="true" t="shared" si="3" ref="AG7:AG72">SUM(E7,I7,M7,Q7,U7,Y7,AC7)</f>
        <v>0</v>
      </c>
      <c r="AH7" s="111">
        <f aca="true" t="shared" si="4" ref="AH7:AH72">SUM(F7,J7,N7,R7,V7,Z7,AD7)</f>
        <v>0</v>
      </c>
    </row>
    <row r="8" spans="1:34" ht="18.75" customHeight="1">
      <c r="A8" s="1">
        <v>3</v>
      </c>
      <c r="B8" s="271" t="s">
        <v>2</v>
      </c>
      <c r="C8" s="26">
        <v>0</v>
      </c>
      <c r="D8" s="26">
        <v>0</v>
      </c>
      <c r="E8" s="26">
        <v>0</v>
      </c>
      <c r="F8" s="111">
        <f aca="true" t="shared" si="5" ref="F8:F51">SUM(C8:E8)</f>
        <v>0</v>
      </c>
      <c r="G8" s="269">
        <v>0</v>
      </c>
      <c r="H8" s="269">
        <v>0</v>
      </c>
      <c r="I8" s="269">
        <v>0</v>
      </c>
      <c r="J8" s="33">
        <f aca="true" t="shared" si="6" ref="J8:J51">SUM(G8:I8)</f>
        <v>0</v>
      </c>
      <c r="K8" s="26">
        <v>0</v>
      </c>
      <c r="L8" s="26">
        <v>0</v>
      </c>
      <c r="M8" s="26">
        <v>0</v>
      </c>
      <c r="N8" s="111">
        <f t="shared" si="0"/>
        <v>0</v>
      </c>
      <c r="O8" s="270">
        <v>0</v>
      </c>
      <c r="P8" s="270">
        <v>0</v>
      </c>
      <c r="Q8" s="270">
        <v>0</v>
      </c>
      <c r="R8" s="296">
        <f aca="true" t="shared" si="7" ref="R8:R51">SUM(O8:Q8)</f>
        <v>0</v>
      </c>
      <c r="S8" s="26">
        <v>0</v>
      </c>
      <c r="T8" s="26">
        <v>0</v>
      </c>
      <c r="U8" s="26">
        <v>0</v>
      </c>
      <c r="V8" s="111">
        <f aca="true" t="shared" si="8" ref="V8:V51">SUM(S8:U8)</f>
        <v>0</v>
      </c>
      <c r="W8" s="26">
        <v>0</v>
      </c>
      <c r="X8" s="26">
        <v>0</v>
      </c>
      <c r="Y8" s="26">
        <v>0</v>
      </c>
      <c r="Z8" s="111">
        <f aca="true" t="shared" si="9" ref="Z8:Z51">SUM(W8:Y8)</f>
        <v>0</v>
      </c>
      <c r="AA8" s="26">
        <v>0</v>
      </c>
      <c r="AB8" s="26">
        <v>0</v>
      </c>
      <c r="AC8" s="26">
        <v>0</v>
      </c>
      <c r="AD8" s="111">
        <f aca="true" t="shared" si="10" ref="AD8:AD51">SUM(AA8:AC8)</f>
        <v>0</v>
      </c>
      <c r="AE8" s="26">
        <f t="shared" si="1"/>
        <v>0</v>
      </c>
      <c r="AF8" s="26">
        <f t="shared" si="2"/>
        <v>0</v>
      </c>
      <c r="AG8" s="26">
        <f t="shared" si="3"/>
        <v>0</v>
      </c>
      <c r="AH8" s="111">
        <f t="shared" si="4"/>
        <v>0</v>
      </c>
    </row>
    <row r="9" spans="1:34" ht="21">
      <c r="A9" s="1">
        <v>4</v>
      </c>
      <c r="B9" s="271" t="s">
        <v>3</v>
      </c>
      <c r="C9" s="26">
        <v>0</v>
      </c>
      <c r="D9" s="26">
        <v>0</v>
      </c>
      <c r="E9" s="26">
        <v>0</v>
      </c>
      <c r="F9" s="111">
        <f t="shared" si="5"/>
        <v>0</v>
      </c>
      <c r="G9" s="269">
        <v>0</v>
      </c>
      <c r="H9" s="269">
        <v>0</v>
      </c>
      <c r="I9" s="269">
        <v>0</v>
      </c>
      <c r="J9" s="33">
        <f t="shared" si="6"/>
        <v>0</v>
      </c>
      <c r="K9" s="26">
        <v>0</v>
      </c>
      <c r="L9" s="26">
        <v>0</v>
      </c>
      <c r="M9" s="26">
        <v>0</v>
      </c>
      <c r="N9" s="111">
        <f t="shared" si="0"/>
        <v>0</v>
      </c>
      <c r="O9" s="270">
        <v>0</v>
      </c>
      <c r="P9" s="270">
        <v>0</v>
      </c>
      <c r="Q9" s="270">
        <v>0</v>
      </c>
      <c r="R9" s="296">
        <f t="shared" si="7"/>
        <v>0</v>
      </c>
      <c r="S9" s="26">
        <v>0</v>
      </c>
      <c r="T9" s="26">
        <v>0</v>
      </c>
      <c r="U9" s="26">
        <v>0</v>
      </c>
      <c r="V9" s="111">
        <f t="shared" si="8"/>
        <v>0</v>
      </c>
      <c r="W9" s="26">
        <v>0</v>
      </c>
      <c r="X9" s="26">
        <v>0</v>
      </c>
      <c r="Y9" s="26">
        <v>0</v>
      </c>
      <c r="Z9" s="111">
        <f t="shared" si="9"/>
        <v>0</v>
      </c>
      <c r="AA9" s="26">
        <v>0</v>
      </c>
      <c r="AB9" s="26">
        <v>0</v>
      </c>
      <c r="AC9" s="26">
        <v>0</v>
      </c>
      <c r="AD9" s="111">
        <f t="shared" si="10"/>
        <v>0</v>
      </c>
      <c r="AE9" s="26">
        <f t="shared" si="1"/>
        <v>0</v>
      </c>
      <c r="AF9" s="26">
        <f t="shared" si="2"/>
        <v>0</v>
      </c>
      <c r="AG9" s="26">
        <f t="shared" si="3"/>
        <v>0</v>
      </c>
      <c r="AH9" s="111">
        <f t="shared" si="4"/>
        <v>0</v>
      </c>
    </row>
    <row r="10" spans="1:34" ht="19.5" customHeight="1">
      <c r="A10" s="1">
        <v>5</v>
      </c>
      <c r="B10" s="271" t="s">
        <v>4</v>
      </c>
      <c r="C10" s="26">
        <v>0</v>
      </c>
      <c r="D10" s="26">
        <v>0</v>
      </c>
      <c r="E10" s="26">
        <v>0</v>
      </c>
      <c r="F10" s="111">
        <f t="shared" si="5"/>
        <v>0</v>
      </c>
      <c r="G10" s="269">
        <v>0</v>
      </c>
      <c r="H10" s="269">
        <v>0</v>
      </c>
      <c r="I10" s="269">
        <v>0</v>
      </c>
      <c r="J10" s="33">
        <f t="shared" si="6"/>
        <v>0</v>
      </c>
      <c r="K10" s="26">
        <v>0</v>
      </c>
      <c r="L10" s="26">
        <v>0</v>
      </c>
      <c r="M10" s="26">
        <v>0</v>
      </c>
      <c r="N10" s="111">
        <f t="shared" si="0"/>
        <v>0</v>
      </c>
      <c r="O10" s="270">
        <v>0</v>
      </c>
      <c r="P10" s="270">
        <v>0</v>
      </c>
      <c r="Q10" s="270">
        <v>0</v>
      </c>
      <c r="R10" s="296">
        <f t="shared" si="7"/>
        <v>0</v>
      </c>
      <c r="S10" s="26">
        <v>0</v>
      </c>
      <c r="T10" s="26">
        <v>0</v>
      </c>
      <c r="U10" s="26">
        <v>0</v>
      </c>
      <c r="V10" s="111">
        <f t="shared" si="8"/>
        <v>0</v>
      </c>
      <c r="W10" s="26">
        <v>0</v>
      </c>
      <c r="X10" s="26">
        <v>0</v>
      </c>
      <c r="Y10" s="26">
        <v>0</v>
      </c>
      <c r="Z10" s="111">
        <f t="shared" si="9"/>
        <v>0</v>
      </c>
      <c r="AA10" s="26">
        <v>0</v>
      </c>
      <c r="AB10" s="26">
        <v>0</v>
      </c>
      <c r="AC10" s="26">
        <v>0</v>
      </c>
      <c r="AD10" s="111">
        <f t="shared" si="10"/>
        <v>0</v>
      </c>
      <c r="AE10" s="26">
        <f t="shared" si="1"/>
        <v>0</v>
      </c>
      <c r="AF10" s="26">
        <f t="shared" si="2"/>
        <v>0</v>
      </c>
      <c r="AG10" s="26">
        <f t="shared" si="3"/>
        <v>0</v>
      </c>
      <c r="AH10" s="111">
        <f t="shared" si="4"/>
        <v>0</v>
      </c>
    </row>
    <row r="11" spans="1:34" ht="18.75" customHeight="1">
      <c r="A11" s="1">
        <v>6</v>
      </c>
      <c r="B11" s="271" t="s">
        <v>5</v>
      </c>
      <c r="C11" s="26">
        <v>0</v>
      </c>
      <c r="D11" s="26">
        <v>0</v>
      </c>
      <c r="E11" s="26">
        <v>0</v>
      </c>
      <c r="F11" s="111">
        <f t="shared" si="5"/>
        <v>0</v>
      </c>
      <c r="G11" s="269">
        <v>0</v>
      </c>
      <c r="H11" s="269">
        <v>1</v>
      </c>
      <c r="I11" s="269">
        <v>0</v>
      </c>
      <c r="J11" s="33">
        <f t="shared" si="6"/>
        <v>1</v>
      </c>
      <c r="K11" s="26">
        <v>0</v>
      </c>
      <c r="L11" s="26">
        <v>0</v>
      </c>
      <c r="M11" s="26">
        <v>0</v>
      </c>
      <c r="N11" s="111">
        <f t="shared" si="0"/>
        <v>0</v>
      </c>
      <c r="O11" s="270">
        <v>0</v>
      </c>
      <c r="P11" s="270">
        <v>2</v>
      </c>
      <c r="Q11" s="270">
        <v>0</v>
      </c>
      <c r="R11" s="296">
        <f t="shared" si="7"/>
        <v>2</v>
      </c>
      <c r="S11" s="26">
        <v>0</v>
      </c>
      <c r="T11" s="26">
        <v>0</v>
      </c>
      <c r="U11" s="26">
        <v>0</v>
      </c>
      <c r="V11" s="111">
        <f t="shared" si="8"/>
        <v>0</v>
      </c>
      <c r="W11" s="26">
        <v>0</v>
      </c>
      <c r="X11" s="26">
        <v>0</v>
      </c>
      <c r="Y11" s="26">
        <v>0</v>
      </c>
      <c r="Z11" s="111">
        <f t="shared" si="9"/>
        <v>0</v>
      </c>
      <c r="AA11" s="26">
        <v>0</v>
      </c>
      <c r="AB11" s="26">
        <v>0</v>
      </c>
      <c r="AC11" s="26">
        <v>0</v>
      </c>
      <c r="AD11" s="111">
        <f t="shared" si="10"/>
        <v>0</v>
      </c>
      <c r="AE11" s="26">
        <f t="shared" si="1"/>
        <v>0</v>
      </c>
      <c r="AF11" s="26">
        <f t="shared" si="2"/>
        <v>3</v>
      </c>
      <c r="AG11" s="26">
        <f t="shared" si="3"/>
        <v>0</v>
      </c>
      <c r="AH11" s="111">
        <f t="shared" si="4"/>
        <v>3</v>
      </c>
    </row>
    <row r="12" spans="1:34" ht="20.25" customHeight="1">
      <c r="A12" s="1">
        <v>7</v>
      </c>
      <c r="B12" s="271" t="s">
        <v>6</v>
      </c>
      <c r="C12" s="26">
        <v>0</v>
      </c>
      <c r="D12" s="26">
        <v>0</v>
      </c>
      <c r="E12" s="26">
        <v>0</v>
      </c>
      <c r="F12" s="111">
        <f t="shared" si="5"/>
        <v>0</v>
      </c>
      <c r="G12" s="269">
        <v>0</v>
      </c>
      <c r="H12" s="269">
        <v>0</v>
      </c>
      <c r="I12" s="269">
        <v>0</v>
      </c>
      <c r="J12" s="33">
        <f t="shared" si="6"/>
        <v>0</v>
      </c>
      <c r="K12" s="26">
        <v>0</v>
      </c>
      <c r="L12" s="26">
        <v>0</v>
      </c>
      <c r="M12" s="26">
        <v>0</v>
      </c>
      <c r="N12" s="111">
        <f t="shared" si="0"/>
        <v>0</v>
      </c>
      <c r="O12" s="270">
        <v>0</v>
      </c>
      <c r="P12" s="270">
        <v>0</v>
      </c>
      <c r="Q12" s="270">
        <v>0</v>
      </c>
      <c r="R12" s="296">
        <f t="shared" si="7"/>
        <v>0</v>
      </c>
      <c r="S12" s="26">
        <v>0</v>
      </c>
      <c r="T12" s="26">
        <v>0</v>
      </c>
      <c r="U12" s="26">
        <v>0</v>
      </c>
      <c r="V12" s="111">
        <f t="shared" si="8"/>
        <v>0</v>
      </c>
      <c r="W12" s="26">
        <v>0</v>
      </c>
      <c r="X12" s="26">
        <v>0</v>
      </c>
      <c r="Y12" s="26">
        <v>0</v>
      </c>
      <c r="Z12" s="111">
        <f t="shared" si="9"/>
        <v>0</v>
      </c>
      <c r="AA12" s="26">
        <v>0</v>
      </c>
      <c r="AB12" s="26">
        <v>0</v>
      </c>
      <c r="AC12" s="26">
        <v>0</v>
      </c>
      <c r="AD12" s="111">
        <f t="shared" si="10"/>
        <v>0</v>
      </c>
      <c r="AE12" s="26">
        <f t="shared" si="1"/>
        <v>0</v>
      </c>
      <c r="AF12" s="26">
        <f t="shared" si="2"/>
        <v>0</v>
      </c>
      <c r="AG12" s="26">
        <f t="shared" si="3"/>
        <v>0</v>
      </c>
      <c r="AH12" s="111">
        <f t="shared" si="4"/>
        <v>0</v>
      </c>
    </row>
    <row r="13" spans="1:34" ht="19.5" customHeight="1">
      <c r="A13" s="1">
        <v>8</v>
      </c>
      <c r="B13" s="271" t="s">
        <v>7</v>
      </c>
      <c r="C13" s="26">
        <v>0</v>
      </c>
      <c r="D13" s="26">
        <v>1</v>
      </c>
      <c r="E13" s="26">
        <v>1</v>
      </c>
      <c r="F13" s="111">
        <f t="shared" si="5"/>
        <v>2</v>
      </c>
      <c r="G13" s="269">
        <v>0</v>
      </c>
      <c r="H13" s="269">
        <v>0</v>
      </c>
      <c r="I13" s="269">
        <v>0</v>
      </c>
      <c r="J13" s="33">
        <f t="shared" si="6"/>
        <v>0</v>
      </c>
      <c r="K13" s="26">
        <v>0</v>
      </c>
      <c r="L13" s="26">
        <v>0</v>
      </c>
      <c r="M13" s="26">
        <v>0</v>
      </c>
      <c r="N13" s="111">
        <f t="shared" si="0"/>
        <v>0</v>
      </c>
      <c r="O13" s="270">
        <v>0</v>
      </c>
      <c r="P13" s="270">
        <v>2</v>
      </c>
      <c r="Q13" s="270">
        <v>0</v>
      </c>
      <c r="R13" s="296">
        <f t="shared" si="7"/>
        <v>2</v>
      </c>
      <c r="S13" s="26">
        <v>0</v>
      </c>
      <c r="T13" s="26">
        <v>0</v>
      </c>
      <c r="U13" s="26">
        <v>0</v>
      </c>
      <c r="V13" s="111">
        <f t="shared" si="8"/>
        <v>0</v>
      </c>
      <c r="W13" s="26">
        <v>0</v>
      </c>
      <c r="X13" s="26">
        <v>1</v>
      </c>
      <c r="Y13" s="26">
        <v>0</v>
      </c>
      <c r="Z13" s="111">
        <f t="shared" si="9"/>
        <v>1</v>
      </c>
      <c r="AA13" s="26">
        <v>0</v>
      </c>
      <c r="AB13" s="26">
        <v>0</v>
      </c>
      <c r="AC13" s="26">
        <v>0</v>
      </c>
      <c r="AD13" s="111">
        <f t="shared" si="10"/>
        <v>0</v>
      </c>
      <c r="AE13" s="26">
        <f t="shared" si="1"/>
        <v>0</v>
      </c>
      <c r="AF13" s="26">
        <f t="shared" si="2"/>
        <v>4</v>
      </c>
      <c r="AG13" s="26">
        <f t="shared" si="3"/>
        <v>1</v>
      </c>
      <c r="AH13" s="111">
        <f t="shared" si="4"/>
        <v>5</v>
      </c>
    </row>
    <row r="14" spans="1:34" ht="21">
      <c r="A14" s="1">
        <v>9</v>
      </c>
      <c r="B14" s="271" t="s">
        <v>9</v>
      </c>
      <c r="C14" s="26">
        <v>0</v>
      </c>
      <c r="D14" s="26">
        <v>0</v>
      </c>
      <c r="E14" s="26">
        <v>0</v>
      </c>
      <c r="F14" s="111">
        <f t="shared" si="5"/>
        <v>0</v>
      </c>
      <c r="G14" s="269">
        <v>0</v>
      </c>
      <c r="H14" s="269">
        <v>0</v>
      </c>
      <c r="I14" s="269">
        <v>0</v>
      </c>
      <c r="J14" s="33">
        <f t="shared" si="6"/>
        <v>0</v>
      </c>
      <c r="K14" s="26">
        <v>0</v>
      </c>
      <c r="L14" s="26">
        <v>0</v>
      </c>
      <c r="M14" s="26">
        <v>0</v>
      </c>
      <c r="N14" s="111">
        <f t="shared" si="0"/>
        <v>0</v>
      </c>
      <c r="O14" s="270">
        <v>0</v>
      </c>
      <c r="P14" s="270">
        <v>0</v>
      </c>
      <c r="Q14" s="270">
        <v>0</v>
      </c>
      <c r="R14" s="296">
        <f t="shared" si="7"/>
        <v>0</v>
      </c>
      <c r="S14" s="26">
        <v>0</v>
      </c>
      <c r="T14" s="26">
        <v>0</v>
      </c>
      <c r="U14" s="26">
        <v>0</v>
      </c>
      <c r="V14" s="111">
        <f t="shared" si="8"/>
        <v>0</v>
      </c>
      <c r="W14" s="26">
        <v>0</v>
      </c>
      <c r="X14" s="26">
        <v>0</v>
      </c>
      <c r="Y14" s="26">
        <v>0</v>
      </c>
      <c r="Z14" s="111">
        <f t="shared" si="9"/>
        <v>0</v>
      </c>
      <c r="AA14" s="26">
        <v>0</v>
      </c>
      <c r="AB14" s="26">
        <v>0</v>
      </c>
      <c r="AC14" s="26">
        <v>0</v>
      </c>
      <c r="AD14" s="111">
        <f t="shared" si="10"/>
        <v>0</v>
      </c>
      <c r="AE14" s="26">
        <f t="shared" si="1"/>
        <v>0</v>
      </c>
      <c r="AF14" s="26">
        <f t="shared" si="2"/>
        <v>0</v>
      </c>
      <c r="AG14" s="26">
        <f t="shared" si="3"/>
        <v>0</v>
      </c>
      <c r="AH14" s="111">
        <f t="shared" si="4"/>
        <v>0</v>
      </c>
    </row>
    <row r="15" spans="1:34" ht="20.25" customHeight="1">
      <c r="A15" s="1">
        <v>10</v>
      </c>
      <c r="B15" s="271" t="s">
        <v>164</v>
      </c>
      <c r="C15" s="26">
        <v>0</v>
      </c>
      <c r="D15" s="26">
        <v>0</v>
      </c>
      <c r="E15" s="26">
        <v>0</v>
      </c>
      <c r="F15" s="111">
        <f t="shared" si="5"/>
        <v>0</v>
      </c>
      <c r="G15" s="269">
        <v>0</v>
      </c>
      <c r="H15" s="269">
        <v>0</v>
      </c>
      <c r="I15" s="269">
        <v>0</v>
      </c>
      <c r="J15" s="33">
        <f t="shared" si="6"/>
        <v>0</v>
      </c>
      <c r="K15" s="26">
        <v>0</v>
      </c>
      <c r="L15" s="26">
        <v>0</v>
      </c>
      <c r="M15" s="26">
        <v>0</v>
      </c>
      <c r="N15" s="111">
        <f t="shared" si="0"/>
        <v>0</v>
      </c>
      <c r="O15" s="270">
        <v>0</v>
      </c>
      <c r="P15" s="270">
        <v>0</v>
      </c>
      <c r="Q15" s="270">
        <v>0</v>
      </c>
      <c r="R15" s="296">
        <f t="shared" si="7"/>
        <v>0</v>
      </c>
      <c r="S15" s="26">
        <v>0</v>
      </c>
      <c r="T15" s="26">
        <v>0</v>
      </c>
      <c r="U15" s="26">
        <v>0</v>
      </c>
      <c r="V15" s="111">
        <f t="shared" si="8"/>
        <v>0</v>
      </c>
      <c r="W15" s="26">
        <v>0</v>
      </c>
      <c r="X15" s="26">
        <v>0</v>
      </c>
      <c r="Y15" s="26">
        <v>0</v>
      </c>
      <c r="Z15" s="111">
        <f t="shared" si="9"/>
        <v>0</v>
      </c>
      <c r="AA15" s="26">
        <v>0</v>
      </c>
      <c r="AB15" s="26">
        <v>0</v>
      </c>
      <c r="AC15" s="26">
        <v>0</v>
      </c>
      <c r="AD15" s="111">
        <f t="shared" si="10"/>
        <v>0</v>
      </c>
      <c r="AE15" s="26">
        <f t="shared" si="1"/>
        <v>0</v>
      </c>
      <c r="AF15" s="26">
        <f t="shared" si="2"/>
        <v>0</v>
      </c>
      <c r="AG15" s="26">
        <f t="shared" si="3"/>
        <v>0</v>
      </c>
      <c r="AH15" s="111">
        <f t="shared" si="4"/>
        <v>0</v>
      </c>
    </row>
    <row r="16" spans="1:34" ht="19.5" customHeight="1">
      <c r="A16" s="1">
        <v>11</v>
      </c>
      <c r="B16" s="271" t="s">
        <v>165</v>
      </c>
      <c r="C16" s="26">
        <v>0</v>
      </c>
      <c r="D16" s="26">
        <v>0</v>
      </c>
      <c r="E16" s="26">
        <v>0</v>
      </c>
      <c r="F16" s="111">
        <f t="shared" si="5"/>
        <v>0</v>
      </c>
      <c r="G16" s="269">
        <v>0</v>
      </c>
      <c r="H16" s="269">
        <v>0</v>
      </c>
      <c r="I16" s="269">
        <v>0</v>
      </c>
      <c r="J16" s="33">
        <f t="shared" si="6"/>
        <v>0</v>
      </c>
      <c r="K16" s="26">
        <v>0</v>
      </c>
      <c r="L16" s="26">
        <v>0</v>
      </c>
      <c r="M16" s="26">
        <v>0</v>
      </c>
      <c r="N16" s="111">
        <f t="shared" si="0"/>
        <v>0</v>
      </c>
      <c r="O16" s="270">
        <v>0</v>
      </c>
      <c r="P16" s="270">
        <v>0</v>
      </c>
      <c r="Q16" s="270">
        <v>0</v>
      </c>
      <c r="R16" s="296">
        <f t="shared" si="7"/>
        <v>0</v>
      </c>
      <c r="S16" s="26">
        <v>0</v>
      </c>
      <c r="T16" s="26">
        <v>0</v>
      </c>
      <c r="U16" s="26">
        <v>0</v>
      </c>
      <c r="V16" s="111">
        <f t="shared" si="8"/>
        <v>0</v>
      </c>
      <c r="W16" s="26">
        <v>0</v>
      </c>
      <c r="X16" s="26">
        <v>0</v>
      </c>
      <c r="Y16" s="26">
        <v>0</v>
      </c>
      <c r="Z16" s="111">
        <f t="shared" si="9"/>
        <v>0</v>
      </c>
      <c r="AA16" s="26">
        <v>0</v>
      </c>
      <c r="AB16" s="26">
        <v>0</v>
      </c>
      <c r="AC16" s="26">
        <v>0</v>
      </c>
      <c r="AD16" s="111">
        <f t="shared" si="10"/>
        <v>0</v>
      </c>
      <c r="AE16" s="26">
        <f t="shared" si="1"/>
        <v>0</v>
      </c>
      <c r="AF16" s="26">
        <f t="shared" si="2"/>
        <v>0</v>
      </c>
      <c r="AG16" s="26">
        <f t="shared" si="3"/>
        <v>0</v>
      </c>
      <c r="AH16" s="111">
        <f t="shared" si="4"/>
        <v>0</v>
      </c>
    </row>
    <row r="17" spans="1:34" ht="21">
      <c r="A17" s="1">
        <v>12</v>
      </c>
      <c r="B17" s="271" t="s">
        <v>10</v>
      </c>
      <c r="C17" s="26">
        <v>0</v>
      </c>
      <c r="D17" s="26">
        <v>0</v>
      </c>
      <c r="E17" s="26">
        <v>0</v>
      </c>
      <c r="F17" s="111">
        <f t="shared" si="5"/>
        <v>0</v>
      </c>
      <c r="G17" s="269">
        <v>0</v>
      </c>
      <c r="H17" s="269">
        <v>0</v>
      </c>
      <c r="I17" s="269">
        <v>0</v>
      </c>
      <c r="J17" s="33">
        <f t="shared" si="6"/>
        <v>0</v>
      </c>
      <c r="K17" s="26">
        <v>0</v>
      </c>
      <c r="L17" s="26">
        <v>0</v>
      </c>
      <c r="M17" s="26">
        <v>0</v>
      </c>
      <c r="N17" s="111">
        <f t="shared" si="0"/>
        <v>0</v>
      </c>
      <c r="O17" s="270">
        <v>0</v>
      </c>
      <c r="P17" s="270">
        <v>0</v>
      </c>
      <c r="Q17" s="270">
        <v>0</v>
      </c>
      <c r="R17" s="296">
        <f t="shared" si="7"/>
        <v>0</v>
      </c>
      <c r="S17" s="26">
        <v>0</v>
      </c>
      <c r="T17" s="26">
        <v>0</v>
      </c>
      <c r="U17" s="26">
        <v>0</v>
      </c>
      <c r="V17" s="111">
        <f t="shared" si="8"/>
        <v>0</v>
      </c>
      <c r="W17" s="26">
        <v>0</v>
      </c>
      <c r="X17" s="26">
        <v>0</v>
      </c>
      <c r="Y17" s="26">
        <v>0</v>
      </c>
      <c r="Z17" s="111">
        <f t="shared" si="9"/>
        <v>0</v>
      </c>
      <c r="AA17" s="26">
        <v>0</v>
      </c>
      <c r="AB17" s="26">
        <v>0</v>
      </c>
      <c r="AC17" s="26">
        <v>0</v>
      </c>
      <c r="AD17" s="111">
        <f t="shared" si="10"/>
        <v>0</v>
      </c>
      <c r="AE17" s="26">
        <f t="shared" si="1"/>
        <v>0</v>
      </c>
      <c r="AF17" s="26">
        <f t="shared" si="2"/>
        <v>0</v>
      </c>
      <c r="AG17" s="26">
        <f t="shared" si="3"/>
        <v>0</v>
      </c>
      <c r="AH17" s="111">
        <f t="shared" si="4"/>
        <v>0</v>
      </c>
    </row>
    <row r="18" spans="1:34" ht="20.25" customHeight="1">
      <c r="A18" s="1">
        <v>13</v>
      </c>
      <c r="B18" s="271" t="s">
        <v>11</v>
      </c>
      <c r="C18" s="26">
        <v>0</v>
      </c>
      <c r="D18" s="26">
        <v>0</v>
      </c>
      <c r="E18" s="26">
        <v>0</v>
      </c>
      <c r="F18" s="111">
        <f t="shared" si="5"/>
        <v>0</v>
      </c>
      <c r="G18" s="269">
        <v>0</v>
      </c>
      <c r="H18" s="269">
        <v>0</v>
      </c>
      <c r="I18" s="269">
        <v>0</v>
      </c>
      <c r="J18" s="33">
        <f t="shared" si="6"/>
        <v>0</v>
      </c>
      <c r="K18" s="26">
        <v>0</v>
      </c>
      <c r="L18" s="26">
        <v>0</v>
      </c>
      <c r="M18" s="26">
        <v>0</v>
      </c>
      <c r="N18" s="111">
        <f t="shared" si="0"/>
        <v>0</v>
      </c>
      <c r="O18" s="270">
        <v>0</v>
      </c>
      <c r="P18" s="270">
        <v>0</v>
      </c>
      <c r="Q18" s="270">
        <v>0</v>
      </c>
      <c r="R18" s="296">
        <f t="shared" si="7"/>
        <v>0</v>
      </c>
      <c r="S18" s="26">
        <v>0</v>
      </c>
      <c r="T18" s="26">
        <v>0</v>
      </c>
      <c r="U18" s="26">
        <v>0</v>
      </c>
      <c r="V18" s="111">
        <f t="shared" si="8"/>
        <v>0</v>
      </c>
      <c r="W18" s="26">
        <v>0</v>
      </c>
      <c r="X18" s="26">
        <v>0</v>
      </c>
      <c r="Y18" s="26">
        <v>0</v>
      </c>
      <c r="Z18" s="111">
        <f t="shared" si="9"/>
        <v>0</v>
      </c>
      <c r="AA18" s="26">
        <v>0</v>
      </c>
      <c r="AB18" s="26">
        <v>0</v>
      </c>
      <c r="AC18" s="26">
        <v>0</v>
      </c>
      <c r="AD18" s="111">
        <f t="shared" si="10"/>
        <v>0</v>
      </c>
      <c r="AE18" s="26">
        <f t="shared" si="1"/>
        <v>0</v>
      </c>
      <c r="AF18" s="26">
        <f t="shared" si="2"/>
        <v>0</v>
      </c>
      <c r="AG18" s="26">
        <f t="shared" si="3"/>
        <v>0</v>
      </c>
      <c r="AH18" s="111">
        <f t="shared" si="4"/>
        <v>0</v>
      </c>
    </row>
    <row r="19" spans="1:34" ht="21">
      <c r="A19" s="1">
        <v>14</v>
      </c>
      <c r="B19" s="271" t="s">
        <v>12</v>
      </c>
      <c r="C19" s="26">
        <v>0</v>
      </c>
      <c r="D19" s="26">
        <v>0</v>
      </c>
      <c r="E19" s="26">
        <v>0</v>
      </c>
      <c r="F19" s="111">
        <f t="shared" si="5"/>
        <v>0</v>
      </c>
      <c r="G19" s="269">
        <v>0</v>
      </c>
      <c r="H19" s="269">
        <v>0</v>
      </c>
      <c r="I19" s="269">
        <v>0</v>
      </c>
      <c r="J19" s="33">
        <f t="shared" si="6"/>
        <v>0</v>
      </c>
      <c r="K19" s="26">
        <v>0</v>
      </c>
      <c r="L19" s="26">
        <v>0</v>
      </c>
      <c r="M19" s="26">
        <v>0</v>
      </c>
      <c r="N19" s="111">
        <f t="shared" si="0"/>
        <v>0</v>
      </c>
      <c r="O19" s="270">
        <v>0</v>
      </c>
      <c r="P19" s="270">
        <v>0</v>
      </c>
      <c r="Q19" s="270">
        <v>0</v>
      </c>
      <c r="R19" s="296">
        <f t="shared" si="7"/>
        <v>0</v>
      </c>
      <c r="S19" s="26">
        <v>0</v>
      </c>
      <c r="T19" s="26">
        <v>0</v>
      </c>
      <c r="U19" s="26">
        <v>0</v>
      </c>
      <c r="V19" s="111">
        <f t="shared" si="8"/>
        <v>0</v>
      </c>
      <c r="W19" s="26">
        <v>0</v>
      </c>
      <c r="X19" s="26">
        <v>0</v>
      </c>
      <c r="Y19" s="26">
        <v>0</v>
      </c>
      <c r="Z19" s="111">
        <f t="shared" si="9"/>
        <v>0</v>
      </c>
      <c r="AA19" s="26">
        <v>0</v>
      </c>
      <c r="AB19" s="26">
        <v>0</v>
      </c>
      <c r="AC19" s="26">
        <v>0</v>
      </c>
      <c r="AD19" s="111">
        <f t="shared" si="10"/>
        <v>0</v>
      </c>
      <c r="AE19" s="26">
        <f t="shared" si="1"/>
        <v>0</v>
      </c>
      <c r="AF19" s="26">
        <f t="shared" si="2"/>
        <v>0</v>
      </c>
      <c r="AG19" s="26">
        <f t="shared" si="3"/>
        <v>0</v>
      </c>
      <c r="AH19" s="111">
        <f t="shared" si="4"/>
        <v>0</v>
      </c>
    </row>
    <row r="20" spans="1:34" ht="21">
      <c r="A20" s="1">
        <v>15</v>
      </c>
      <c r="B20" s="271" t="s">
        <v>13</v>
      </c>
      <c r="C20" s="26">
        <v>0</v>
      </c>
      <c r="D20" s="26">
        <v>0</v>
      </c>
      <c r="E20" s="26">
        <v>0</v>
      </c>
      <c r="F20" s="111">
        <f t="shared" si="5"/>
        <v>0</v>
      </c>
      <c r="G20" s="269">
        <v>0</v>
      </c>
      <c r="H20" s="269">
        <v>1</v>
      </c>
      <c r="I20" s="269">
        <v>0</v>
      </c>
      <c r="J20" s="33">
        <f t="shared" si="6"/>
        <v>1</v>
      </c>
      <c r="K20" s="26">
        <v>0</v>
      </c>
      <c r="L20" s="26">
        <v>0</v>
      </c>
      <c r="M20" s="26">
        <v>0</v>
      </c>
      <c r="N20" s="111">
        <f t="shared" si="0"/>
        <v>0</v>
      </c>
      <c r="O20" s="270">
        <v>0</v>
      </c>
      <c r="P20" s="270">
        <v>4</v>
      </c>
      <c r="Q20" s="270">
        <v>0</v>
      </c>
      <c r="R20" s="296">
        <f t="shared" si="7"/>
        <v>4</v>
      </c>
      <c r="S20" s="26">
        <v>0</v>
      </c>
      <c r="T20" s="26">
        <v>0</v>
      </c>
      <c r="U20" s="26">
        <v>0</v>
      </c>
      <c r="V20" s="111">
        <f t="shared" si="8"/>
        <v>0</v>
      </c>
      <c r="W20" s="26">
        <v>0</v>
      </c>
      <c r="X20" s="26">
        <v>0</v>
      </c>
      <c r="Y20" s="26">
        <v>0</v>
      </c>
      <c r="Z20" s="111">
        <f t="shared" si="9"/>
        <v>0</v>
      </c>
      <c r="AA20" s="26">
        <v>0</v>
      </c>
      <c r="AB20" s="26">
        <v>0</v>
      </c>
      <c r="AC20" s="26">
        <v>0</v>
      </c>
      <c r="AD20" s="111">
        <f t="shared" si="10"/>
        <v>0</v>
      </c>
      <c r="AE20" s="26">
        <f t="shared" si="1"/>
        <v>0</v>
      </c>
      <c r="AF20" s="26">
        <f t="shared" si="2"/>
        <v>5</v>
      </c>
      <c r="AG20" s="26">
        <f t="shared" si="3"/>
        <v>0</v>
      </c>
      <c r="AH20" s="111">
        <f t="shared" si="4"/>
        <v>5</v>
      </c>
    </row>
    <row r="21" spans="1:34" ht="21">
      <c r="A21" s="1">
        <v>16</v>
      </c>
      <c r="B21" s="271" t="s">
        <v>14</v>
      </c>
      <c r="C21" s="26">
        <v>0</v>
      </c>
      <c r="D21" s="26">
        <v>0</v>
      </c>
      <c r="E21" s="26">
        <v>0</v>
      </c>
      <c r="F21" s="111">
        <f t="shared" si="5"/>
        <v>0</v>
      </c>
      <c r="G21" s="269">
        <v>0</v>
      </c>
      <c r="H21" s="269">
        <v>0</v>
      </c>
      <c r="I21" s="269">
        <v>0</v>
      </c>
      <c r="J21" s="33">
        <f t="shared" si="6"/>
        <v>0</v>
      </c>
      <c r="K21" s="26">
        <v>0</v>
      </c>
      <c r="L21" s="26">
        <v>0</v>
      </c>
      <c r="M21" s="26">
        <v>0</v>
      </c>
      <c r="N21" s="111">
        <f t="shared" si="0"/>
        <v>0</v>
      </c>
      <c r="O21" s="270">
        <v>0</v>
      </c>
      <c r="P21" s="270">
        <v>0</v>
      </c>
      <c r="Q21" s="270">
        <v>0</v>
      </c>
      <c r="R21" s="296">
        <f t="shared" si="7"/>
        <v>0</v>
      </c>
      <c r="S21" s="26">
        <v>0</v>
      </c>
      <c r="T21" s="26">
        <v>0</v>
      </c>
      <c r="U21" s="26">
        <v>0</v>
      </c>
      <c r="V21" s="111">
        <f t="shared" si="8"/>
        <v>0</v>
      </c>
      <c r="W21" s="26">
        <v>0</v>
      </c>
      <c r="X21" s="26">
        <v>0</v>
      </c>
      <c r="Y21" s="26">
        <v>0</v>
      </c>
      <c r="Z21" s="111">
        <f t="shared" si="9"/>
        <v>0</v>
      </c>
      <c r="AA21" s="26">
        <v>0</v>
      </c>
      <c r="AB21" s="26">
        <v>0</v>
      </c>
      <c r="AC21" s="26">
        <v>0</v>
      </c>
      <c r="AD21" s="111">
        <f t="shared" si="10"/>
        <v>0</v>
      </c>
      <c r="AE21" s="26">
        <f t="shared" si="1"/>
        <v>0</v>
      </c>
      <c r="AF21" s="26">
        <f t="shared" si="2"/>
        <v>0</v>
      </c>
      <c r="AG21" s="26">
        <f t="shared" si="3"/>
        <v>0</v>
      </c>
      <c r="AH21" s="111">
        <f t="shared" si="4"/>
        <v>0</v>
      </c>
    </row>
    <row r="22" spans="1:34" ht="21">
      <c r="A22" s="1">
        <v>17</v>
      </c>
      <c r="B22" s="292" t="s">
        <v>34</v>
      </c>
      <c r="C22" s="26">
        <v>0</v>
      </c>
      <c r="D22" s="26">
        <v>9</v>
      </c>
      <c r="E22" s="26">
        <v>0</v>
      </c>
      <c r="F22" s="111">
        <f t="shared" si="5"/>
        <v>9</v>
      </c>
      <c r="G22" s="269">
        <v>0</v>
      </c>
      <c r="H22" s="269">
        <v>5</v>
      </c>
      <c r="I22" s="269">
        <v>6</v>
      </c>
      <c r="J22" s="33">
        <f t="shared" si="6"/>
        <v>11</v>
      </c>
      <c r="K22" s="26">
        <v>0</v>
      </c>
      <c r="L22" s="26">
        <v>0</v>
      </c>
      <c r="M22" s="26">
        <v>0</v>
      </c>
      <c r="N22" s="111">
        <f t="shared" si="0"/>
        <v>0</v>
      </c>
      <c r="O22" s="270">
        <v>0</v>
      </c>
      <c r="P22" s="270">
        <v>0</v>
      </c>
      <c r="Q22" s="270">
        <v>0</v>
      </c>
      <c r="R22" s="296">
        <f t="shared" si="7"/>
        <v>0</v>
      </c>
      <c r="S22" s="26">
        <v>0</v>
      </c>
      <c r="T22" s="26">
        <v>0</v>
      </c>
      <c r="U22" s="26">
        <v>0</v>
      </c>
      <c r="V22" s="111">
        <f t="shared" si="8"/>
        <v>0</v>
      </c>
      <c r="W22" s="26">
        <v>0</v>
      </c>
      <c r="X22" s="26">
        <v>0</v>
      </c>
      <c r="Y22" s="26">
        <v>0</v>
      </c>
      <c r="Z22" s="111">
        <f t="shared" si="9"/>
        <v>0</v>
      </c>
      <c r="AA22" s="26">
        <v>0</v>
      </c>
      <c r="AB22" s="26">
        <v>0</v>
      </c>
      <c r="AC22" s="26">
        <v>0</v>
      </c>
      <c r="AD22" s="111">
        <f t="shared" si="10"/>
        <v>0</v>
      </c>
      <c r="AE22" s="26">
        <f t="shared" si="1"/>
        <v>0</v>
      </c>
      <c r="AF22" s="26">
        <f t="shared" si="2"/>
        <v>14</v>
      </c>
      <c r="AG22" s="26">
        <f t="shared" si="3"/>
        <v>6</v>
      </c>
      <c r="AH22" s="111">
        <f t="shared" si="4"/>
        <v>20</v>
      </c>
    </row>
    <row r="23" spans="1:34" ht="21">
      <c r="A23" s="1">
        <v>18</v>
      </c>
      <c r="B23" s="249" t="s">
        <v>15</v>
      </c>
      <c r="C23" s="26">
        <v>0</v>
      </c>
      <c r="D23" s="26">
        <v>32</v>
      </c>
      <c r="E23" s="26">
        <v>5</v>
      </c>
      <c r="F23" s="111">
        <f t="shared" si="5"/>
        <v>37</v>
      </c>
      <c r="G23" s="269">
        <v>0</v>
      </c>
      <c r="H23" s="269">
        <v>11</v>
      </c>
      <c r="I23" s="269">
        <v>0</v>
      </c>
      <c r="J23" s="33">
        <f t="shared" si="6"/>
        <v>11</v>
      </c>
      <c r="K23" s="26">
        <v>0</v>
      </c>
      <c r="L23" s="26">
        <v>0</v>
      </c>
      <c r="M23" s="26">
        <v>0</v>
      </c>
      <c r="N23" s="111">
        <f t="shared" si="0"/>
        <v>0</v>
      </c>
      <c r="O23" s="270">
        <v>0</v>
      </c>
      <c r="P23" s="270">
        <v>0</v>
      </c>
      <c r="Q23" s="270">
        <v>0</v>
      </c>
      <c r="R23" s="296">
        <f t="shared" si="7"/>
        <v>0</v>
      </c>
      <c r="S23" s="26">
        <v>0</v>
      </c>
      <c r="T23" s="26">
        <v>0</v>
      </c>
      <c r="U23" s="26">
        <v>0</v>
      </c>
      <c r="V23" s="111">
        <f t="shared" si="8"/>
        <v>0</v>
      </c>
      <c r="W23" s="26">
        <v>0</v>
      </c>
      <c r="X23" s="26">
        <v>0</v>
      </c>
      <c r="Y23" s="26">
        <v>0</v>
      </c>
      <c r="Z23" s="111">
        <f t="shared" si="9"/>
        <v>0</v>
      </c>
      <c r="AA23" s="26">
        <v>0</v>
      </c>
      <c r="AB23" s="26">
        <v>0</v>
      </c>
      <c r="AC23" s="26">
        <v>0</v>
      </c>
      <c r="AD23" s="111">
        <f t="shared" si="10"/>
        <v>0</v>
      </c>
      <c r="AE23" s="26">
        <f t="shared" si="1"/>
        <v>0</v>
      </c>
      <c r="AF23" s="26">
        <f t="shared" si="2"/>
        <v>43</v>
      </c>
      <c r="AG23" s="26">
        <f t="shared" si="3"/>
        <v>5</v>
      </c>
      <c r="AH23" s="111">
        <f t="shared" si="4"/>
        <v>48</v>
      </c>
    </row>
    <row r="24" spans="1:34" ht="21">
      <c r="A24" s="1">
        <v>19</v>
      </c>
      <c r="B24" s="271" t="s">
        <v>35</v>
      </c>
      <c r="C24" s="26">
        <v>0</v>
      </c>
      <c r="D24" s="26">
        <v>6</v>
      </c>
      <c r="E24" s="26">
        <v>4</v>
      </c>
      <c r="F24" s="111">
        <f>SUM(C24:E24)</f>
        <v>10</v>
      </c>
      <c r="G24" s="269">
        <v>0</v>
      </c>
      <c r="H24" s="269">
        <v>4</v>
      </c>
      <c r="I24" s="269">
        <v>0</v>
      </c>
      <c r="J24" s="33">
        <f>SUM(G24:I24)</f>
        <v>4</v>
      </c>
      <c r="K24" s="26">
        <v>0</v>
      </c>
      <c r="L24" s="26">
        <v>0</v>
      </c>
      <c r="M24" s="26">
        <v>0</v>
      </c>
      <c r="N24" s="111">
        <f t="shared" si="0"/>
        <v>0</v>
      </c>
      <c r="O24" s="270">
        <v>0</v>
      </c>
      <c r="P24" s="270">
        <v>0</v>
      </c>
      <c r="Q24" s="270">
        <v>0</v>
      </c>
      <c r="R24" s="296">
        <f>SUM(O24:Q24)</f>
        <v>0</v>
      </c>
      <c r="S24" s="26">
        <v>0</v>
      </c>
      <c r="T24" s="26">
        <v>0</v>
      </c>
      <c r="U24" s="26">
        <v>0</v>
      </c>
      <c r="V24" s="111">
        <f>SUM(S24:U24)</f>
        <v>0</v>
      </c>
      <c r="W24" s="26">
        <v>0</v>
      </c>
      <c r="X24" s="26">
        <v>0</v>
      </c>
      <c r="Y24" s="26">
        <v>0</v>
      </c>
      <c r="Z24" s="111">
        <f>SUM(W24:Y24)</f>
        <v>0</v>
      </c>
      <c r="AA24" s="26">
        <v>0</v>
      </c>
      <c r="AB24" s="26">
        <v>0</v>
      </c>
      <c r="AC24" s="26">
        <v>0</v>
      </c>
      <c r="AD24" s="111">
        <f>SUM(AA24:AC24)</f>
        <v>0</v>
      </c>
      <c r="AE24" s="26">
        <f t="shared" si="1"/>
        <v>0</v>
      </c>
      <c r="AF24" s="26">
        <f t="shared" si="2"/>
        <v>10</v>
      </c>
      <c r="AG24" s="26">
        <f t="shared" si="3"/>
        <v>4</v>
      </c>
      <c r="AH24" s="111">
        <f t="shared" si="4"/>
        <v>14</v>
      </c>
    </row>
    <row r="25" spans="1:34" ht="21">
      <c r="A25" s="1">
        <v>20</v>
      </c>
      <c r="B25" s="271" t="s">
        <v>36</v>
      </c>
      <c r="C25" s="26">
        <v>0</v>
      </c>
      <c r="D25" s="26">
        <v>0</v>
      </c>
      <c r="E25" s="26">
        <v>0</v>
      </c>
      <c r="F25" s="111">
        <f t="shared" si="5"/>
        <v>0</v>
      </c>
      <c r="G25" s="269">
        <v>0</v>
      </c>
      <c r="H25" s="269">
        <v>0</v>
      </c>
      <c r="I25" s="269">
        <v>0</v>
      </c>
      <c r="J25" s="33">
        <f t="shared" si="6"/>
        <v>0</v>
      </c>
      <c r="K25" s="26">
        <v>0</v>
      </c>
      <c r="L25" s="26">
        <v>0</v>
      </c>
      <c r="M25" s="26">
        <v>0</v>
      </c>
      <c r="N25" s="111">
        <f t="shared" si="0"/>
        <v>0</v>
      </c>
      <c r="O25" s="270">
        <v>0</v>
      </c>
      <c r="P25" s="270">
        <v>0</v>
      </c>
      <c r="Q25" s="270">
        <v>0</v>
      </c>
      <c r="R25" s="296">
        <f t="shared" si="7"/>
        <v>0</v>
      </c>
      <c r="S25" s="26">
        <v>0</v>
      </c>
      <c r="T25" s="26">
        <v>0</v>
      </c>
      <c r="U25" s="26">
        <v>0</v>
      </c>
      <c r="V25" s="111">
        <f t="shared" si="8"/>
        <v>0</v>
      </c>
      <c r="W25" s="26">
        <v>0</v>
      </c>
      <c r="X25" s="26">
        <v>0</v>
      </c>
      <c r="Y25" s="26">
        <v>0</v>
      </c>
      <c r="Z25" s="111">
        <f t="shared" si="9"/>
        <v>0</v>
      </c>
      <c r="AA25" s="26">
        <v>0</v>
      </c>
      <c r="AB25" s="26">
        <v>0</v>
      </c>
      <c r="AC25" s="26">
        <v>0</v>
      </c>
      <c r="AD25" s="111">
        <f t="shared" si="10"/>
        <v>0</v>
      </c>
      <c r="AE25" s="26">
        <f t="shared" si="1"/>
        <v>0</v>
      </c>
      <c r="AF25" s="26">
        <f t="shared" si="2"/>
        <v>0</v>
      </c>
      <c r="AG25" s="26">
        <f t="shared" si="3"/>
        <v>0</v>
      </c>
      <c r="AH25" s="111">
        <f t="shared" si="4"/>
        <v>0</v>
      </c>
    </row>
    <row r="26" spans="1:34" ht="21">
      <c r="A26" s="1">
        <v>21</v>
      </c>
      <c r="B26" s="271" t="s">
        <v>17</v>
      </c>
      <c r="C26" s="26">
        <v>0</v>
      </c>
      <c r="D26" s="26">
        <v>0</v>
      </c>
      <c r="E26" s="26">
        <v>0</v>
      </c>
      <c r="F26" s="111">
        <f t="shared" si="5"/>
        <v>0</v>
      </c>
      <c r="G26" s="269">
        <v>0</v>
      </c>
      <c r="H26" s="269">
        <v>0</v>
      </c>
      <c r="I26" s="269">
        <v>0</v>
      </c>
      <c r="J26" s="33">
        <f t="shared" si="6"/>
        <v>0</v>
      </c>
      <c r="K26" s="26">
        <v>0</v>
      </c>
      <c r="L26" s="26">
        <v>0</v>
      </c>
      <c r="M26" s="26">
        <v>0</v>
      </c>
      <c r="N26" s="111">
        <f t="shared" si="0"/>
        <v>0</v>
      </c>
      <c r="O26" s="270">
        <v>0</v>
      </c>
      <c r="P26" s="270">
        <v>0</v>
      </c>
      <c r="Q26" s="270">
        <v>0</v>
      </c>
      <c r="R26" s="296">
        <f t="shared" si="7"/>
        <v>0</v>
      </c>
      <c r="S26" s="26">
        <v>0</v>
      </c>
      <c r="T26" s="26">
        <v>0</v>
      </c>
      <c r="U26" s="26">
        <v>0</v>
      </c>
      <c r="V26" s="111">
        <f t="shared" si="8"/>
        <v>0</v>
      </c>
      <c r="W26" s="26">
        <v>0</v>
      </c>
      <c r="X26" s="26">
        <v>0</v>
      </c>
      <c r="Y26" s="26">
        <v>0</v>
      </c>
      <c r="Z26" s="111">
        <f t="shared" si="9"/>
        <v>0</v>
      </c>
      <c r="AA26" s="26">
        <v>0</v>
      </c>
      <c r="AB26" s="26">
        <v>0</v>
      </c>
      <c r="AC26" s="26">
        <v>0</v>
      </c>
      <c r="AD26" s="111">
        <f t="shared" si="10"/>
        <v>0</v>
      </c>
      <c r="AE26" s="26">
        <f t="shared" si="1"/>
        <v>0</v>
      </c>
      <c r="AF26" s="26">
        <f t="shared" si="2"/>
        <v>0</v>
      </c>
      <c r="AG26" s="26">
        <f t="shared" si="3"/>
        <v>0</v>
      </c>
      <c r="AH26" s="111">
        <f t="shared" si="4"/>
        <v>0</v>
      </c>
    </row>
    <row r="27" spans="1:34" ht="21">
      <c r="A27" s="42">
        <v>22</v>
      </c>
      <c r="B27" s="303" t="s">
        <v>37</v>
      </c>
      <c r="C27" s="166">
        <v>0</v>
      </c>
      <c r="D27" s="166">
        <v>0</v>
      </c>
      <c r="E27" s="166">
        <v>0</v>
      </c>
      <c r="F27" s="158">
        <f t="shared" si="5"/>
        <v>0</v>
      </c>
      <c r="G27" s="167">
        <v>0</v>
      </c>
      <c r="H27" s="167">
        <v>0</v>
      </c>
      <c r="I27" s="167">
        <v>0</v>
      </c>
      <c r="J27" s="43">
        <f t="shared" si="6"/>
        <v>0</v>
      </c>
      <c r="K27" s="166">
        <v>0</v>
      </c>
      <c r="L27" s="166">
        <v>0</v>
      </c>
      <c r="M27" s="166">
        <v>0</v>
      </c>
      <c r="N27" s="158">
        <f t="shared" si="0"/>
        <v>0</v>
      </c>
      <c r="O27" s="279">
        <v>0</v>
      </c>
      <c r="P27" s="279">
        <v>0</v>
      </c>
      <c r="Q27" s="279">
        <v>0</v>
      </c>
      <c r="R27" s="283">
        <f t="shared" si="7"/>
        <v>0</v>
      </c>
      <c r="S27" s="166">
        <v>0</v>
      </c>
      <c r="T27" s="166">
        <v>0</v>
      </c>
      <c r="U27" s="166">
        <v>0</v>
      </c>
      <c r="V27" s="158">
        <f t="shared" si="8"/>
        <v>0</v>
      </c>
      <c r="W27" s="166">
        <v>0</v>
      </c>
      <c r="X27" s="166">
        <v>0</v>
      </c>
      <c r="Y27" s="166">
        <v>0</v>
      </c>
      <c r="Z27" s="158">
        <f t="shared" si="9"/>
        <v>0</v>
      </c>
      <c r="AA27" s="166">
        <v>0</v>
      </c>
      <c r="AB27" s="166">
        <v>0</v>
      </c>
      <c r="AC27" s="166">
        <v>0</v>
      </c>
      <c r="AD27" s="158">
        <f t="shared" si="10"/>
        <v>0</v>
      </c>
      <c r="AE27" s="166">
        <f t="shared" si="1"/>
        <v>0</v>
      </c>
      <c r="AF27" s="166">
        <f t="shared" si="2"/>
        <v>0</v>
      </c>
      <c r="AG27" s="166">
        <f t="shared" si="3"/>
        <v>0</v>
      </c>
      <c r="AH27" s="158">
        <f t="shared" si="4"/>
        <v>0</v>
      </c>
    </row>
    <row r="28" spans="1:34" s="29" customFormat="1" ht="21">
      <c r="A28" s="28"/>
      <c r="F28" s="112"/>
      <c r="G28" s="274"/>
      <c r="H28" s="274"/>
      <c r="I28" s="274"/>
      <c r="J28" s="397"/>
      <c r="N28" s="112"/>
      <c r="O28" s="275"/>
      <c r="P28" s="275"/>
      <c r="Q28" s="275"/>
      <c r="R28" s="398"/>
      <c r="V28" s="112"/>
      <c r="Z28" s="112"/>
      <c r="AD28" s="112"/>
      <c r="AH28" s="112"/>
    </row>
    <row r="29" spans="1:34" s="29" customFormat="1" ht="21">
      <c r="A29" s="28"/>
      <c r="F29" s="112"/>
      <c r="G29" s="274"/>
      <c r="H29" s="274"/>
      <c r="I29" s="274"/>
      <c r="J29" s="397"/>
      <c r="N29" s="112"/>
      <c r="O29" s="275"/>
      <c r="P29" s="275"/>
      <c r="Q29" s="275"/>
      <c r="R29" s="398"/>
      <c r="V29" s="112"/>
      <c r="Z29" s="112"/>
      <c r="AD29" s="112"/>
      <c r="AH29" s="112"/>
    </row>
    <row r="30" spans="1:34" ht="21">
      <c r="A30" s="54">
        <v>23</v>
      </c>
      <c r="B30" s="268" t="s">
        <v>18</v>
      </c>
      <c r="C30" s="113">
        <v>0</v>
      </c>
      <c r="D30" s="113">
        <v>0</v>
      </c>
      <c r="E30" s="113">
        <v>0</v>
      </c>
      <c r="F30" s="114">
        <f t="shared" si="5"/>
        <v>0</v>
      </c>
      <c r="G30" s="299">
        <v>0</v>
      </c>
      <c r="H30" s="299">
        <v>0</v>
      </c>
      <c r="I30" s="299">
        <v>0</v>
      </c>
      <c r="J30" s="300">
        <f t="shared" si="6"/>
        <v>0</v>
      </c>
      <c r="K30" s="113">
        <v>0</v>
      </c>
      <c r="L30" s="113">
        <v>0</v>
      </c>
      <c r="M30" s="113">
        <v>0</v>
      </c>
      <c r="N30" s="114">
        <f t="shared" si="0"/>
        <v>0</v>
      </c>
      <c r="O30" s="301">
        <v>0</v>
      </c>
      <c r="P30" s="301">
        <v>0</v>
      </c>
      <c r="Q30" s="301">
        <v>0</v>
      </c>
      <c r="R30" s="302">
        <f t="shared" si="7"/>
        <v>0</v>
      </c>
      <c r="S30" s="113">
        <v>0</v>
      </c>
      <c r="T30" s="113">
        <v>0</v>
      </c>
      <c r="U30" s="113">
        <v>0</v>
      </c>
      <c r="V30" s="114">
        <f t="shared" si="8"/>
        <v>0</v>
      </c>
      <c r="W30" s="113">
        <v>0</v>
      </c>
      <c r="X30" s="113">
        <v>0</v>
      </c>
      <c r="Y30" s="113">
        <v>0</v>
      </c>
      <c r="Z30" s="114">
        <f t="shared" si="9"/>
        <v>0</v>
      </c>
      <c r="AA30" s="113">
        <v>0</v>
      </c>
      <c r="AB30" s="113">
        <v>0</v>
      </c>
      <c r="AC30" s="113">
        <v>0</v>
      </c>
      <c r="AD30" s="114">
        <f t="shared" si="10"/>
        <v>0</v>
      </c>
      <c r="AE30" s="113">
        <f t="shared" si="1"/>
        <v>0</v>
      </c>
      <c r="AF30" s="113">
        <f t="shared" si="2"/>
        <v>0</v>
      </c>
      <c r="AG30" s="113">
        <f t="shared" si="3"/>
        <v>0</v>
      </c>
      <c r="AH30" s="114">
        <f t="shared" si="4"/>
        <v>0</v>
      </c>
    </row>
    <row r="31" spans="1:34" ht="21">
      <c r="A31" s="1">
        <v>24</v>
      </c>
      <c r="B31" s="271" t="s">
        <v>19</v>
      </c>
      <c r="C31" s="26">
        <v>0</v>
      </c>
      <c r="D31" s="26">
        <v>0</v>
      </c>
      <c r="E31" s="26">
        <v>0</v>
      </c>
      <c r="F31" s="111">
        <f t="shared" si="5"/>
        <v>0</v>
      </c>
      <c r="G31" s="269">
        <v>0</v>
      </c>
      <c r="H31" s="269">
        <v>0</v>
      </c>
      <c r="I31" s="269">
        <v>0</v>
      </c>
      <c r="J31" s="33">
        <f t="shared" si="6"/>
        <v>0</v>
      </c>
      <c r="K31" s="26">
        <v>0</v>
      </c>
      <c r="L31" s="26">
        <v>0</v>
      </c>
      <c r="M31" s="26">
        <v>0</v>
      </c>
      <c r="N31" s="111">
        <f t="shared" si="0"/>
        <v>0</v>
      </c>
      <c r="O31" s="270">
        <v>0</v>
      </c>
      <c r="P31" s="270">
        <v>0</v>
      </c>
      <c r="Q31" s="270">
        <v>0</v>
      </c>
      <c r="R31" s="296">
        <f t="shared" si="7"/>
        <v>0</v>
      </c>
      <c r="S31" s="26">
        <v>0</v>
      </c>
      <c r="T31" s="26">
        <v>0</v>
      </c>
      <c r="U31" s="26">
        <v>0</v>
      </c>
      <c r="V31" s="111">
        <f t="shared" si="8"/>
        <v>0</v>
      </c>
      <c r="W31" s="26">
        <v>0</v>
      </c>
      <c r="X31" s="26">
        <v>0</v>
      </c>
      <c r="Y31" s="26">
        <v>0</v>
      </c>
      <c r="Z31" s="111">
        <f t="shared" si="9"/>
        <v>0</v>
      </c>
      <c r="AA31" s="26">
        <v>0</v>
      </c>
      <c r="AB31" s="26">
        <v>0</v>
      </c>
      <c r="AC31" s="26">
        <v>0</v>
      </c>
      <c r="AD31" s="111">
        <f t="shared" si="10"/>
        <v>0</v>
      </c>
      <c r="AE31" s="26">
        <f t="shared" si="1"/>
        <v>0</v>
      </c>
      <c r="AF31" s="26">
        <f t="shared" si="2"/>
        <v>0</v>
      </c>
      <c r="AG31" s="26">
        <f t="shared" si="3"/>
        <v>0</v>
      </c>
      <c r="AH31" s="111">
        <f t="shared" si="4"/>
        <v>0</v>
      </c>
    </row>
    <row r="32" spans="1:34" ht="21">
      <c r="A32" s="1">
        <v>25</v>
      </c>
      <c r="B32" s="258" t="s">
        <v>127</v>
      </c>
      <c r="C32" s="26">
        <v>1</v>
      </c>
      <c r="D32" s="26">
        <v>11</v>
      </c>
      <c r="E32" s="26">
        <v>1</v>
      </c>
      <c r="F32" s="111">
        <f t="shared" si="5"/>
        <v>13</v>
      </c>
      <c r="G32" s="269">
        <v>0</v>
      </c>
      <c r="H32" s="269">
        <v>1</v>
      </c>
      <c r="I32" s="269">
        <v>0</v>
      </c>
      <c r="J32" s="33">
        <f t="shared" si="6"/>
        <v>1</v>
      </c>
      <c r="K32" s="26">
        <v>0</v>
      </c>
      <c r="L32" s="26">
        <v>0</v>
      </c>
      <c r="M32" s="26">
        <v>0</v>
      </c>
      <c r="N32" s="111">
        <f t="shared" si="0"/>
        <v>0</v>
      </c>
      <c r="O32" s="270">
        <v>0</v>
      </c>
      <c r="P32" s="270">
        <v>0</v>
      </c>
      <c r="Q32" s="270">
        <v>0</v>
      </c>
      <c r="R32" s="296">
        <f t="shared" si="7"/>
        <v>0</v>
      </c>
      <c r="S32" s="26">
        <v>0</v>
      </c>
      <c r="T32" s="26">
        <v>1</v>
      </c>
      <c r="U32" s="26">
        <v>0</v>
      </c>
      <c r="V32" s="111">
        <f t="shared" si="8"/>
        <v>1</v>
      </c>
      <c r="W32" s="26">
        <v>0</v>
      </c>
      <c r="X32" s="26">
        <v>0</v>
      </c>
      <c r="Y32" s="26">
        <v>0</v>
      </c>
      <c r="Z32" s="111">
        <f t="shared" si="9"/>
        <v>0</v>
      </c>
      <c r="AA32" s="26">
        <v>0</v>
      </c>
      <c r="AB32" s="26">
        <v>0</v>
      </c>
      <c r="AC32" s="26">
        <v>0</v>
      </c>
      <c r="AD32" s="111">
        <f t="shared" si="10"/>
        <v>0</v>
      </c>
      <c r="AE32" s="26">
        <f t="shared" si="1"/>
        <v>1</v>
      </c>
      <c r="AF32" s="26">
        <f t="shared" si="2"/>
        <v>13</v>
      </c>
      <c r="AG32" s="26">
        <f t="shared" si="3"/>
        <v>1</v>
      </c>
      <c r="AH32" s="111">
        <f t="shared" si="4"/>
        <v>15</v>
      </c>
    </row>
    <row r="33" spans="1:34" ht="21">
      <c r="A33" s="1">
        <v>26</v>
      </c>
      <c r="B33" s="250" t="s">
        <v>38</v>
      </c>
      <c r="C33" s="26">
        <v>0</v>
      </c>
      <c r="D33" s="26">
        <v>1</v>
      </c>
      <c r="E33" s="26">
        <v>0</v>
      </c>
      <c r="F33" s="111">
        <f t="shared" si="5"/>
        <v>1</v>
      </c>
      <c r="G33" s="269">
        <v>0</v>
      </c>
      <c r="H33" s="269">
        <v>0</v>
      </c>
      <c r="I33" s="269">
        <v>0</v>
      </c>
      <c r="J33" s="33">
        <f t="shared" si="6"/>
        <v>0</v>
      </c>
      <c r="K33" s="26">
        <v>0</v>
      </c>
      <c r="L33" s="26">
        <v>0</v>
      </c>
      <c r="M33" s="26">
        <v>0</v>
      </c>
      <c r="N33" s="111">
        <f t="shared" si="0"/>
        <v>0</v>
      </c>
      <c r="O33" s="270">
        <v>0</v>
      </c>
      <c r="P33" s="270">
        <v>0</v>
      </c>
      <c r="Q33" s="270">
        <v>0</v>
      </c>
      <c r="R33" s="296">
        <f t="shared" si="7"/>
        <v>0</v>
      </c>
      <c r="S33" s="26">
        <v>0</v>
      </c>
      <c r="T33" s="26">
        <v>0</v>
      </c>
      <c r="U33" s="26">
        <v>0</v>
      </c>
      <c r="V33" s="111">
        <f t="shared" si="8"/>
        <v>0</v>
      </c>
      <c r="W33" s="26">
        <v>0</v>
      </c>
      <c r="X33" s="26">
        <v>0</v>
      </c>
      <c r="Y33" s="26">
        <v>0</v>
      </c>
      <c r="Z33" s="111">
        <f t="shared" si="9"/>
        <v>0</v>
      </c>
      <c r="AA33" s="26">
        <v>0</v>
      </c>
      <c r="AB33" s="26">
        <v>0</v>
      </c>
      <c r="AC33" s="26">
        <v>0</v>
      </c>
      <c r="AD33" s="111">
        <f t="shared" si="10"/>
        <v>0</v>
      </c>
      <c r="AE33" s="26">
        <f t="shared" si="1"/>
        <v>0</v>
      </c>
      <c r="AF33" s="26">
        <f t="shared" si="2"/>
        <v>1</v>
      </c>
      <c r="AG33" s="26">
        <f t="shared" si="3"/>
        <v>0</v>
      </c>
      <c r="AH33" s="111">
        <f t="shared" si="4"/>
        <v>1</v>
      </c>
    </row>
    <row r="34" spans="1:34" ht="21">
      <c r="A34" s="1">
        <v>27</v>
      </c>
      <c r="B34" s="276" t="s">
        <v>39</v>
      </c>
      <c r="C34" s="26">
        <v>0</v>
      </c>
      <c r="D34" s="26">
        <v>6</v>
      </c>
      <c r="E34" s="26">
        <v>1</v>
      </c>
      <c r="F34" s="111">
        <f t="shared" si="5"/>
        <v>7</v>
      </c>
      <c r="G34" s="269">
        <v>0</v>
      </c>
      <c r="H34" s="269">
        <v>1</v>
      </c>
      <c r="I34" s="269">
        <v>0</v>
      </c>
      <c r="J34" s="33">
        <f t="shared" si="6"/>
        <v>1</v>
      </c>
      <c r="K34" s="26">
        <v>0</v>
      </c>
      <c r="L34" s="26">
        <v>0</v>
      </c>
      <c r="M34" s="26">
        <v>0</v>
      </c>
      <c r="N34" s="111">
        <f t="shared" si="0"/>
        <v>0</v>
      </c>
      <c r="O34" s="270">
        <v>0</v>
      </c>
      <c r="P34" s="270">
        <v>0</v>
      </c>
      <c r="Q34" s="270">
        <v>0</v>
      </c>
      <c r="R34" s="296">
        <f t="shared" si="7"/>
        <v>0</v>
      </c>
      <c r="S34" s="26">
        <v>0</v>
      </c>
      <c r="T34" s="26">
        <v>0</v>
      </c>
      <c r="U34" s="26">
        <v>0</v>
      </c>
      <c r="V34" s="111">
        <f t="shared" si="8"/>
        <v>0</v>
      </c>
      <c r="W34" s="26">
        <v>0</v>
      </c>
      <c r="X34" s="26">
        <v>0</v>
      </c>
      <c r="Y34" s="26">
        <v>0</v>
      </c>
      <c r="Z34" s="111">
        <f t="shared" si="9"/>
        <v>0</v>
      </c>
      <c r="AA34" s="26">
        <v>0</v>
      </c>
      <c r="AB34" s="26">
        <v>0</v>
      </c>
      <c r="AC34" s="26">
        <v>0</v>
      </c>
      <c r="AD34" s="111">
        <f t="shared" si="10"/>
        <v>0</v>
      </c>
      <c r="AE34" s="26">
        <f t="shared" si="1"/>
        <v>0</v>
      </c>
      <c r="AF34" s="26">
        <f t="shared" si="2"/>
        <v>7</v>
      </c>
      <c r="AG34" s="26">
        <f t="shared" si="3"/>
        <v>1</v>
      </c>
      <c r="AH34" s="111">
        <f t="shared" si="4"/>
        <v>8</v>
      </c>
    </row>
    <row r="35" spans="1:34" ht="21">
      <c r="A35" s="1">
        <v>28</v>
      </c>
      <c r="B35" s="271" t="s">
        <v>40</v>
      </c>
      <c r="C35" s="26">
        <v>0</v>
      </c>
      <c r="D35" s="26">
        <v>0</v>
      </c>
      <c r="E35" s="26">
        <v>0</v>
      </c>
      <c r="F35" s="111">
        <f t="shared" si="5"/>
        <v>0</v>
      </c>
      <c r="G35" s="269">
        <v>0</v>
      </c>
      <c r="H35" s="269">
        <v>0</v>
      </c>
      <c r="I35" s="269">
        <v>0</v>
      </c>
      <c r="J35" s="33">
        <f t="shared" si="6"/>
        <v>0</v>
      </c>
      <c r="K35" s="26">
        <v>0</v>
      </c>
      <c r="L35" s="26">
        <v>0</v>
      </c>
      <c r="M35" s="26">
        <v>0</v>
      </c>
      <c r="N35" s="111">
        <f t="shared" si="0"/>
        <v>0</v>
      </c>
      <c r="O35" s="270">
        <v>0</v>
      </c>
      <c r="P35" s="270">
        <v>0</v>
      </c>
      <c r="Q35" s="270">
        <v>0</v>
      </c>
      <c r="R35" s="296">
        <f t="shared" si="7"/>
        <v>0</v>
      </c>
      <c r="S35" s="26">
        <v>0</v>
      </c>
      <c r="T35" s="26">
        <v>0</v>
      </c>
      <c r="U35" s="26">
        <v>0</v>
      </c>
      <c r="V35" s="111">
        <f t="shared" si="8"/>
        <v>0</v>
      </c>
      <c r="W35" s="26">
        <v>0</v>
      </c>
      <c r="X35" s="26">
        <v>0</v>
      </c>
      <c r="Y35" s="26">
        <v>0</v>
      </c>
      <c r="Z35" s="111">
        <f t="shared" si="9"/>
        <v>0</v>
      </c>
      <c r="AA35" s="26">
        <v>0</v>
      </c>
      <c r="AB35" s="26">
        <v>0</v>
      </c>
      <c r="AC35" s="26">
        <v>0</v>
      </c>
      <c r="AD35" s="111">
        <f t="shared" si="10"/>
        <v>0</v>
      </c>
      <c r="AE35" s="26">
        <f t="shared" si="1"/>
        <v>0</v>
      </c>
      <c r="AF35" s="26">
        <f t="shared" si="2"/>
        <v>0</v>
      </c>
      <c r="AG35" s="26">
        <f t="shared" si="3"/>
        <v>0</v>
      </c>
      <c r="AH35" s="111">
        <f t="shared" si="4"/>
        <v>0</v>
      </c>
    </row>
    <row r="36" spans="1:34" ht="21">
      <c r="A36" s="1">
        <v>29</v>
      </c>
      <c r="B36" s="250" t="s">
        <v>97</v>
      </c>
      <c r="C36" s="26">
        <v>0</v>
      </c>
      <c r="D36" s="26">
        <v>0</v>
      </c>
      <c r="E36" s="26">
        <v>0</v>
      </c>
      <c r="F36" s="111">
        <f t="shared" si="5"/>
        <v>0</v>
      </c>
      <c r="G36" s="269">
        <v>0</v>
      </c>
      <c r="H36" s="269">
        <v>1</v>
      </c>
      <c r="I36" s="269">
        <v>0</v>
      </c>
      <c r="J36" s="33">
        <f t="shared" si="6"/>
        <v>1</v>
      </c>
      <c r="K36" s="26">
        <v>0</v>
      </c>
      <c r="L36" s="26">
        <v>0</v>
      </c>
      <c r="M36" s="26">
        <v>0</v>
      </c>
      <c r="N36" s="111">
        <f t="shared" si="0"/>
        <v>0</v>
      </c>
      <c r="O36" s="270">
        <v>0</v>
      </c>
      <c r="P36" s="270">
        <v>0</v>
      </c>
      <c r="Q36" s="270">
        <v>0</v>
      </c>
      <c r="R36" s="296">
        <f t="shared" si="7"/>
        <v>0</v>
      </c>
      <c r="S36" s="26">
        <v>0</v>
      </c>
      <c r="T36" s="26">
        <v>0</v>
      </c>
      <c r="U36" s="26">
        <v>0</v>
      </c>
      <c r="V36" s="111">
        <f t="shared" si="8"/>
        <v>0</v>
      </c>
      <c r="W36" s="26">
        <v>0</v>
      </c>
      <c r="X36" s="26">
        <v>0</v>
      </c>
      <c r="Y36" s="26">
        <v>0</v>
      </c>
      <c r="Z36" s="111">
        <f t="shared" si="9"/>
        <v>0</v>
      </c>
      <c r="AA36" s="26">
        <v>0</v>
      </c>
      <c r="AB36" s="26">
        <v>0</v>
      </c>
      <c r="AC36" s="26">
        <v>0</v>
      </c>
      <c r="AD36" s="111">
        <f t="shared" si="10"/>
        <v>0</v>
      </c>
      <c r="AE36" s="26">
        <f t="shared" si="1"/>
        <v>0</v>
      </c>
      <c r="AF36" s="26">
        <f t="shared" si="2"/>
        <v>1</v>
      </c>
      <c r="AG36" s="26">
        <f t="shared" si="3"/>
        <v>0</v>
      </c>
      <c r="AH36" s="111">
        <f t="shared" si="4"/>
        <v>1</v>
      </c>
    </row>
    <row r="37" spans="1:34" ht="21">
      <c r="A37" s="1">
        <v>30</v>
      </c>
      <c r="B37" s="271" t="s">
        <v>284</v>
      </c>
      <c r="C37" s="26">
        <v>0</v>
      </c>
      <c r="D37" s="26">
        <v>0</v>
      </c>
      <c r="E37" s="26">
        <v>0</v>
      </c>
      <c r="F37" s="111">
        <f t="shared" si="5"/>
        <v>0</v>
      </c>
      <c r="G37" s="269">
        <v>0</v>
      </c>
      <c r="H37" s="269">
        <v>0</v>
      </c>
      <c r="I37" s="269">
        <v>0</v>
      </c>
      <c r="J37" s="33">
        <f t="shared" si="6"/>
        <v>0</v>
      </c>
      <c r="K37" s="26">
        <v>0</v>
      </c>
      <c r="L37" s="26">
        <v>0</v>
      </c>
      <c r="M37" s="26">
        <v>0</v>
      </c>
      <c r="N37" s="111">
        <f t="shared" si="0"/>
        <v>0</v>
      </c>
      <c r="O37" s="270">
        <v>0</v>
      </c>
      <c r="P37" s="270">
        <v>0</v>
      </c>
      <c r="Q37" s="270">
        <v>0</v>
      </c>
      <c r="R37" s="296">
        <f t="shared" si="7"/>
        <v>0</v>
      </c>
      <c r="S37" s="26">
        <v>0</v>
      </c>
      <c r="T37" s="26">
        <v>0</v>
      </c>
      <c r="U37" s="26">
        <v>0</v>
      </c>
      <c r="V37" s="111">
        <f t="shared" si="8"/>
        <v>0</v>
      </c>
      <c r="W37" s="26">
        <v>0</v>
      </c>
      <c r="X37" s="26">
        <v>0</v>
      </c>
      <c r="Y37" s="26">
        <v>0</v>
      </c>
      <c r="Z37" s="111">
        <f t="shared" si="9"/>
        <v>0</v>
      </c>
      <c r="AA37" s="26">
        <v>0</v>
      </c>
      <c r="AB37" s="26">
        <v>0</v>
      </c>
      <c r="AC37" s="26">
        <v>0</v>
      </c>
      <c r="AD37" s="111">
        <f t="shared" si="10"/>
        <v>0</v>
      </c>
      <c r="AE37" s="26">
        <f t="shared" si="1"/>
        <v>0</v>
      </c>
      <c r="AF37" s="26">
        <f t="shared" si="2"/>
        <v>0</v>
      </c>
      <c r="AG37" s="26">
        <f t="shared" si="3"/>
        <v>0</v>
      </c>
      <c r="AH37" s="111">
        <f t="shared" si="4"/>
        <v>0</v>
      </c>
    </row>
    <row r="38" spans="1:34" ht="21">
      <c r="A38" s="1">
        <v>31</v>
      </c>
      <c r="B38" s="271" t="s">
        <v>92</v>
      </c>
      <c r="C38" s="26">
        <v>0</v>
      </c>
      <c r="D38" s="26">
        <v>0</v>
      </c>
      <c r="E38" s="26">
        <v>0</v>
      </c>
      <c r="F38" s="111">
        <f t="shared" si="5"/>
        <v>0</v>
      </c>
      <c r="G38" s="269">
        <v>0</v>
      </c>
      <c r="H38" s="269">
        <v>0</v>
      </c>
      <c r="I38" s="269">
        <v>0</v>
      </c>
      <c r="J38" s="33">
        <f t="shared" si="6"/>
        <v>0</v>
      </c>
      <c r="K38" s="26">
        <v>0</v>
      </c>
      <c r="L38" s="26">
        <v>0</v>
      </c>
      <c r="M38" s="26">
        <v>0</v>
      </c>
      <c r="N38" s="111">
        <f t="shared" si="0"/>
        <v>0</v>
      </c>
      <c r="O38" s="270">
        <v>0</v>
      </c>
      <c r="P38" s="270">
        <v>0</v>
      </c>
      <c r="Q38" s="270">
        <v>0</v>
      </c>
      <c r="R38" s="296">
        <f t="shared" si="7"/>
        <v>0</v>
      </c>
      <c r="S38" s="26">
        <v>0</v>
      </c>
      <c r="T38" s="26">
        <v>0</v>
      </c>
      <c r="U38" s="26">
        <v>0</v>
      </c>
      <c r="V38" s="111">
        <f t="shared" si="8"/>
        <v>0</v>
      </c>
      <c r="W38" s="26">
        <v>0</v>
      </c>
      <c r="X38" s="26">
        <v>0</v>
      </c>
      <c r="Y38" s="26">
        <v>0</v>
      </c>
      <c r="Z38" s="111">
        <f t="shared" si="9"/>
        <v>0</v>
      </c>
      <c r="AA38" s="26">
        <v>0</v>
      </c>
      <c r="AB38" s="26">
        <v>0</v>
      </c>
      <c r="AC38" s="26">
        <v>0</v>
      </c>
      <c r="AD38" s="111">
        <f t="shared" si="10"/>
        <v>0</v>
      </c>
      <c r="AE38" s="26">
        <f t="shared" si="1"/>
        <v>0</v>
      </c>
      <c r="AF38" s="26">
        <f t="shared" si="2"/>
        <v>0</v>
      </c>
      <c r="AG38" s="26">
        <f t="shared" si="3"/>
        <v>0</v>
      </c>
      <c r="AH38" s="111">
        <f t="shared" si="4"/>
        <v>0</v>
      </c>
    </row>
    <row r="39" spans="1:34" ht="21">
      <c r="A39" s="1">
        <v>32</v>
      </c>
      <c r="B39" s="276" t="s">
        <v>220</v>
      </c>
      <c r="C39" s="26">
        <v>0</v>
      </c>
      <c r="D39" s="26">
        <v>0</v>
      </c>
      <c r="E39" s="26">
        <v>0</v>
      </c>
      <c r="F39" s="111">
        <f t="shared" si="5"/>
        <v>0</v>
      </c>
      <c r="G39" s="269">
        <v>0</v>
      </c>
      <c r="H39" s="269">
        <v>2</v>
      </c>
      <c r="I39" s="269">
        <v>0</v>
      </c>
      <c r="J39" s="33">
        <f t="shared" si="6"/>
        <v>2</v>
      </c>
      <c r="K39" s="26">
        <v>0</v>
      </c>
      <c r="L39" s="26">
        <v>0</v>
      </c>
      <c r="M39" s="26">
        <v>0</v>
      </c>
      <c r="N39" s="111">
        <f t="shared" si="0"/>
        <v>0</v>
      </c>
      <c r="O39" s="270">
        <v>0</v>
      </c>
      <c r="P39" s="270">
        <v>0</v>
      </c>
      <c r="Q39" s="270">
        <v>0</v>
      </c>
      <c r="R39" s="296">
        <f t="shared" si="7"/>
        <v>0</v>
      </c>
      <c r="S39" s="26">
        <v>0</v>
      </c>
      <c r="T39" s="26">
        <v>0</v>
      </c>
      <c r="U39" s="26">
        <v>0</v>
      </c>
      <c r="V39" s="111">
        <f t="shared" si="8"/>
        <v>0</v>
      </c>
      <c r="W39" s="26">
        <v>0</v>
      </c>
      <c r="X39" s="26">
        <v>0</v>
      </c>
      <c r="Y39" s="26">
        <v>0</v>
      </c>
      <c r="Z39" s="111">
        <f t="shared" si="9"/>
        <v>0</v>
      </c>
      <c r="AA39" s="26">
        <v>0</v>
      </c>
      <c r="AB39" s="26">
        <v>0</v>
      </c>
      <c r="AC39" s="26">
        <v>0</v>
      </c>
      <c r="AD39" s="111">
        <f t="shared" si="10"/>
        <v>0</v>
      </c>
      <c r="AE39" s="26">
        <f t="shared" si="1"/>
        <v>0</v>
      </c>
      <c r="AF39" s="26">
        <f t="shared" si="2"/>
        <v>2</v>
      </c>
      <c r="AG39" s="26">
        <f t="shared" si="3"/>
        <v>0</v>
      </c>
      <c r="AH39" s="111">
        <f t="shared" si="4"/>
        <v>2</v>
      </c>
    </row>
    <row r="40" spans="1:34" ht="21">
      <c r="A40" s="1">
        <v>33</v>
      </c>
      <c r="B40" s="271" t="s">
        <v>110</v>
      </c>
      <c r="C40" s="26">
        <v>0</v>
      </c>
      <c r="D40" s="26">
        <v>0</v>
      </c>
      <c r="E40" s="26">
        <v>0</v>
      </c>
      <c r="F40" s="111">
        <f t="shared" si="5"/>
        <v>0</v>
      </c>
      <c r="G40" s="269">
        <v>0</v>
      </c>
      <c r="H40" s="269">
        <v>0</v>
      </c>
      <c r="I40" s="269">
        <v>0</v>
      </c>
      <c r="J40" s="33">
        <f t="shared" si="6"/>
        <v>0</v>
      </c>
      <c r="K40" s="26">
        <v>0</v>
      </c>
      <c r="L40" s="26">
        <v>0</v>
      </c>
      <c r="M40" s="26">
        <v>0</v>
      </c>
      <c r="N40" s="111">
        <f t="shared" si="0"/>
        <v>0</v>
      </c>
      <c r="O40" s="270">
        <v>0</v>
      </c>
      <c r="P40" s="270">
        <v>0</v>
      </c>
      <c r="Q40" s="270">
        <v>0</v>
      </c>
      <c r="R40" s="296">
        <f t="shared" si="7"/>
        <v>0</v>
      </c>
      <c r="S40" s="26">
        <v>0</v>
      </c>
      <c r="T40" s="26">
        <v>0</v>
      </c>
      <c r="U40" s="26">
        <v>0</v>
      </c>
      <c r="V40" s="111">
        <f t="shared" si="8"/>
        <v>0</v>
      </c>
      <c r="W40" s="26">
        <v>0</v>
      </c>
      <c r="X40" s="26">
        <v>0</v>
      </c>
      <c r="Y40" s="26">
        <v>0</v>
      </c>
      <c r="Z40" s="111">
        <f t="shared" si="9"/>
        <v>0</v>
      </c>
      <c r="AA40" s="26">
        <v>0</v>
      </c>
      <c r="AB40" s="26">
        <v>0</v>
      </c>
      <c r="AC40" s="26">
        <v>0</v>
      </c>
      <c r="AD40" s="111">
        <f t="shared" si="10"/>
        <v>0</v>
      </c>
      <c r="AE40" s="26">
        <f t="shared" si="1"/>
        <v>0</v>
      </c>
      <c r="AF40" s="26">
        <f t="shared" si="2"/>
        <v>0</v>
      </c>
      <c r="AG40" s="26">
        <f t="shared" si="3"/>
        <v>0</v>
      </c>
      <c r="AH40" s="111">
        <f t="shared" si="4"/>
        <v>0</v>
      </c>
    </row>
    <row r="41" spans="1:34" ht="21">
      <c r="A41" s="1">
        <v>34</v>
      </c>
      <c r="B41" s="271" t="s">
        <v>106</v>
      </c>
      <c r="C41" s="26">
        <v>0</v>
      </c>
      <c r="D41" s="26">
        <v>0</v>
      </c>
      <c r="E41" s="26">
        <v>0</v>
      </c>
      <c r="F41" s="111">
        <f t="shared" si="5"/>
        <v>0</v>
      </c>
      <c r="G41" s="269">
        <v>0</v>
      </c>
      <c r="H41" s="269">
        <v>1</v>
      </c>
      <c r="I41" s="269">
        <v>0</v>
      </c>
      <c r="J41" s="33">
        <f t="shared" si="6"/>
        <v>1</v>
      </c>
      <c r="K41" s="26">
        <v>0</v>
      </c>
      <c r="L41" s="26">
        <v>0</v>
      </c>
      <c r="M41" s="26">
        <v>0</v>
      </c>
      <c r="N41" s="111">
        <f t="shared" si="0"/>
        <v>0</v>
      </c>
      <c r="O41" s="270">
        <v>0</v>
      </c>
      <c r="P41" s="270">
        <v>0</v>
      </c>
      <c r="Q41" s="270">
        <v>0</v>
      </c>
      <c r="R41" s="296">
        <f t="shared" si="7"/>
        <v>0</v>
      </c>
      <c r="S41" s="26">
        <v>0</v>
      </c>
      <c r="T41" s="26">
        <v>0</v>
      </c>
      <c r="U41" s="26">
        <v>0</v>
      </c>
      <c r="V41" s="111">
        <f t="shared" si="8"/>
        <v>0</v>
      </c>
      <c r="W41" s="26">
        <v>0</v>
      </c>
      <c r="X41" s="26">
        <v>0</v>
      </c>
      <c r="Y41" s="26">
        <v>0</v>
      </c>
      <c r="Z41" s="111">
        <f t="shared" si="9"/>
        <v>0</v>
      </c>
      <c r="AA41" s="26">
        <v>0</v>
      </c>
      <c r="AB41" s="26">
        <v>0</v>
      </c>
      <c r="AC41" s="26">
        <v>0</v>
      </c>
      <c r="AD41" s="111">
        <f t="shared" si="10"/>
        <v>0</v>
      </c>
      <c r="AE41" s="26">
        <f t="shared" si="1"/>
        <v>0</v>
      </c>
      <c r="AF41" s="26">
        <f t="shared" si="2"/>
        <v>1</v>
      </c>
      <c r="AG41" s="26">
        <f t="shared" si="3"/>
        <v>0</v>
      </c>
      <c r="AH41" s="111">
        <f t="shared" si="4"/>
        <v>1</v>
      </c>
    </row>
    <row r="42" spans="1:34" ht="21">
      <c r="A42" s="1">
        <v>35</v>
      </c>
      <c r="B42" s="271" t="s">
        <v>111</v>
      </c>
      <c r="C42" s="26">
        <v>0</v>
      </c>
      <c r="D42" s="26">
        <v>0</v>
      </c>
      <c r="E42" s="26">
        <v>0</v>
      </c>
      <c r="F42" s="111">
        <f t="shared" si="5"/>
        <v>0</v>
      </c>
      <c r="G42" s="269">
        <v>0</v>
      </c>
      <c r="H42" s="269">
        <v>0</v>
      </c>
      <c r="I42" s="269">
        <v>0</v>
      </c>
      <c r="J42" s="33">
        <f t="shared" si="6"/>
        <v>0</v>
      </c>
      <c r="K42" s="26">
        <v>0</v>
      </c>
      <c r="L42" s="26">
        <v>0</v>
      </c>
      <c r="M42" s="26">
        <v>0</v>
      </c>
      <c r="N42" s="111">
        <f t="shared" si="0"/>
        <v>0</v>
      </c>
      <c r="O42" s="270">
        <v>0</v>
      </c>
      <c r="P42" s="270">
        <v>0</v>
      </c>
      <c r="Q42" s="270">
        <v>0</v>
      </c>
      <c r="R42" s="296">
        <f t="shared" si="7"/>
        <v>0</v>
      </c>
      <c r="S42" s="26">
        <v>0</v>
      </c>
      <c r="T42" s="26">
        <v>0</v>
      </c>
      <c r="U42" s="26">
        <v>0</v>
      </c>
      <c r="V42" s="111">
        <f t="shared" si="8"/>
        <v>0</v>
      </c>
      <c r="W42" s="26">
        <v>0</v>
      </c>
      <c r="X42" s="26">
        <v>0</v>
      </c>
      <c r="Y42" s="26">
        <v>0</v>
      </c>
      <c r="Z42" s="111">
        <f t="shared" si="9"/>
        <v>0</v>
      </c>
      <c r="AA42" s="26">
        <v>0</v>
      </c>
      <c r="AB42" s="26">
        <v>0</v>
      </c>
      <c r="AC42" s="26">
        <v>0</v>
      </c>
      <c r="AD42" s="111">
        <f t="shared" si="10"/>
        <v>0</v>
      </c>
      <c r="AE42" s="26">
        <f t="shared" si="1"/>
        <v>0</v>
      </c>
      <c r="AF42" s="26">
        <f t="shared" si="2"/>
        <v>0</v>
      </c>
      <c r="AG42" s="26">
        <f t="shared" si="3"/>
        <v>0</v>
      </c>
      <c r="AH42" s="111">
        <f t="shared" si="4"/>
        <v>0</v>
      </c>
    </row>
    <row r="43" spans="1:34" ht="21">
      <c r="A43" s="1">
        <v>36</v>
      </c>
      <c r="B43" s="250" t="s">
        <v>226</v>
      </c>
      <c r="C43" s="26">
        <v>0</v>
      </c>
      <c r="D43" s="26">
        <v>0</v>
      </c>
      <c r="E43" s="26">
        <v>0</v>
      </c>
      <c r="F43" s="111">
        <f t="shared" si="5"/>
        <v>0</v>
      </c>
      <c r="G43" s="269">
        <v>0</v>
      </c>
      <c r="H43" s="269">
        <v>0</v>
      </c>
      <c r="I43" s="269">
        <v>0</v>
      </c>
      <c r="J43" s="33">
        <f t="shared" si="6"/>
        <v>0</v>
      </c>
      <c r="K43" s="26">
        <v>0</v>
      </c>
      <c r="L43" s="26">
        <v>0</v>
      </c>
      <c r="M43" s="26">
        <v>0</v>
      </c>
      <c r="N43" s="111">
        <f t="shared" si="0"/>
        <v>0</v>
      </c>
      <c r="O43" s="270">
        <v>0</v>
      </c>
      <c r="P43" s="270">
        <v>0</v>
      </c>
      <c r="Q43" s="270">
        <v>0</v>
      </c>
      <c r="R43" s="296">
        <f t="shared" si="7"/>
        <v>0</v>
      </c>
      <c r="S43" s="26">
        <v>0</v>
      </c>
      <c r="T43" s="26">
        <v>0</v>
      </c>
      <c r="U43" s="26">
        <v>0</v>
      </c>
      <c r="V43" s="111">
        <f t="shared" si="8"/>
        <v>0</v>
      </c>
      <c r="W43" s="26">
        <v>0</v>
      </c>
      <c r="X43" s="26">
        <v>0</v>
      </c>
      <c r="Y43" s="26">
        <v>0</v>
      </c>
      <c r="Z43" s="111">
        <f t="shared" si="9"/>
        <v>0</v>
      </c>
      <c r="AA43" s="26">
        <v>0</v>
      </c>
      <c r="AB43" s="26">
        <v>0</v>
      </c>
      <c r="AC43" s="26">
        <v>0</v>
      </c>
      <c r="AD43" s="111">
        <f t="shared" si="10"/>
        <v>0</v>
      </c>
      <c r="AE43" s="26">
        <f t="shared" si="1"/>
        <v>0</v>
      </c>
      <c r="AF43" s="26">
        <f t="shared" si="2"/>
        <v>0</v>
      </c>
      <c r="AG43" s="26">
        <f t="shared" si="3"/>
        <v>0</v>
      </c>
      <c r="AH43" s="111">
        <f t="shared" si="4"/>
        <v>0</v>
      </c>
    </row>
    <row r="44" spans="1:34" ht="21">
      <c r="A44" s="1">
        <v>37</v>
      </c>
      <c r="B44" s="271" t="s">
        <v>169</v>
      </c>
      <c r="C44" s="26">
        <v>0</v>
      </c>
      <c r="D44" s="26">
        <v>0</v>
      </c>
      <c r="E44" s="26">
        <v>0</v>
      </c>
      <c r="F44" s="111">
        <f t="shared" si="5"/>
        <v>0</v>
      </c>
      <c r="G44" s="269">
        <v>0</v>
      </c>
      <c r="H44" s="269">
        <v>0</v>
      </c>
      <c r="I44" s="269">
        <v>0</v>
      </c>
      <c r="J44" s="33">
        <f t="shared" si="6"/>
        <v>0</v>
      </c>
      <c r="K44" s="26">
        <v>0</v>
      </c>
      <c r="L44" s="26">
        <v>0</v>
      </c>
      <c r="M44" s="26">
        <v>0</v>
      </c>
      <c r="N44" s="111">
        <f t="shared" si="0"/>
        <v>0</v>
      </c>
      <c r="O44" s="270">
        <v>0</v>
      </c>
      <c r="P44" s="270">
        <v>0</v>
      </c>
      <c r="Q44" s="270">
        <v>0</v>
      </c>
      <c r="R44" s="296">
        <f t="shared" si="7"/>
        <v>0</v>
      </c>
      <c r="S44" s="26">
        <v>0</v>
      </c>
      <c r="T44" s="26">
        <v>0</v>
      </c>
      <c r="U44" s="26">
        <v>0</v>
      </c>
      <c r="V44" s="111">
        <f t="shared" si="8"/>
        <v>0</v>
      </c>
      <c r="W44" s="26">
        <v>0</v>
      </c>
      <c r="X44" s="26">
        <v>0</v>
      </c>
      <c r="Y44" s="26">
        <v>0</v>
      </c>
      <c r="Z44" s="111">
        <f t="shared" si="9"/>
        <v>0</v>
      </c>
      <c r="AA44" s="26">
        <v>0</v>
      </c>
      <c r="AB44" s="26">
        <v>0</v>
      </c>
      <c r="AC44" s="26">
        <v>0</v>
      </c>
      <c r="AD44" s="111">
        <f t="shared" si="10"/>
        <v>0</v>
      </c>
      <c r="AE44" s="26">
        <f t="shared" si="1"/>
        <v>0</v>
      </c>
      <c r="AF44" s="26">
        <f t="shared" si="2"/>
        <v>0</v>
      </c>
      <c r="AG44" s="26">
        <f t="shared" si="3"/>
        <v>0</v>
      </c>
      <c r="AH44" s="111">
        <f t="shared" si="4"/>
        <v>0</v>
      </c>
    </row>
    <row r="45" spans="1:34" ht="21">
      <c r="A45" s="1">
        <v>38</v>
      </c>
      <c r="B45" s="271" t="s">
        <v>170</v>
      </c>
      <c r="C45" s="26">
        <v>0</v>
      </c>
      <c r="D45" s="26">
        <v>0</v>
      </c>
      <c r="E45" s="26">
        <v>0</v>
      </c>
      <c r="F45" s="111">
        <f t="shared" si="5"/>
        <v>0</v>
      </c>
      <c r="G45" s="269">
        <v>0</v>
      </c>
      <c r="H45" s="269">
        <v>0</v>
      </c>
      <c r="I45" s="269">
        <v>0</v>
      </c>
      <c r="J45" s="33">
        <f t="shared" si="6"/>
        <v>0</v>
      </c>
      <c r="K45" s="26">
        <v>0</v>
      </c>
      <c r="L45" s="26">
        <v>0</v>
      </c>
      <c r="M45" s="26">
        <v>0</v>
      </c>
      <c r="N45" s="111">
        <f t="shared" si="0"/>
        <v>0</v>
      </c>
      <c r="O45" s="270">
        <v>0</v>
      </c>
      <c r="P45" s="270">
        <v>0</v>
      </c>
      <c r="Q45" s="270">
        <v>0</v>
      </c>
      <c r="R45" s="296">
        <f t="shared" si="7"/>
        <v>0</v>
      </c>
      <c r="S45" s="26">
        <v>0</v>
      </c>
      <c r="T45" s="26">
        <v>0</v>
      </c>
      <c r="U45" s="26">
        <v>0</v>
      </c>
      <c r="V45" s="111">
        <f t="shared" si="8"/>
        <v>0</v>
      </c>
      <c r="W45" s="26">
        <v>0</v>
      </c>
      <c r="X45" s="26">
        <v>0</v>
      </c>
      <c r="Y45" s="26">
        <v>0</v>
      </c>
      <c r="Z45" s="111">
        <f t="shared" si="9"/>
        <v>0</v>
      </c>
      <c r="AA45" s="26">
        <v>0</v>
      </c>
      <c r="AB45" s="26">
        <v>0</v>
      </c>
      <c r="AC45" s="26">
        <v>0</v>
      </c>
      <c r="AD45" s="111">
        <f t="shared" si="10"/>
        <v>0</v>
      </c>
      <c r="AE45" s="26">
        <f t="shared" si="1"/>
        <v>0</v>
      </c>
      <c r="AF45" s="26">
        <f t="shared" si="2"/>
        <v>0</v>
      </c>
      <c r="AG45" s="26">
        <f t="shared" si="3"/>
        <v>0</v>
      </c>
      <c r="AH45" s="111">
        <f t="shared" si="4"/>
        <v>0</v>
      </c>
    </row>
    <row r="46" spans="1:34" ht="21">
      <c r="A46" s="1">
        <v>39</v>
      </c>
      <c r="B46" s="271" t="s">
        <v>171</v>
      </c>
      <c r="C46" s="26">
        <v>0</v>
      </c>
      <c r="D46" s="26">
        <v>0</v>
      </c>
      <c r="E46" s="26">
        <v>0</v>
      </c>
      <c r="F46" s="111">
        <f t="shared" si="5"/>
        <v>0</v>
      </c>
      <c r="G46" s="269">
        <v>0</v>
      </c>
      <c r="H46" s="269">
        <v>1</v>
      </c>
      <c r="I46" s="269">
        <v>0</v>
      </c>
      <c r="J46" s="33">
        <f t="shared" si="6"/>
        <v>1</v>
      </c>
      <c r="K46" s="26">
        <v>0</v>
      </c>
      <c r="L46" s="26">
        <v>0</v>
      </c>
      <c r="M46" s="26">
        <v>0</v>
      </c>
      <c r="N46" s="111">
        <f t="shared" si="0"/>
        <v>0</v>
      </c>
      <c r="O46" s="270">
        <v>0</v>
      </c>
      <c r="P46" s="270">
        <v>0</v>
      </c>
      <c r="Q46" s="270">
        <v>0</v>
      </c>
      <c r="R46" s="296">
        <f t="shared" si="7"/>
        <v>0</v>
      </c>
      <c r="S46" s="26">
        <v>0</v>
      </c>
      <c r="T46" s="26">
        <v>0</v>
      </c>
      <c r="U46" s="26">
        <v>0</v>
      </c>
      <c r="V46" s="111">
        <f t="shared" si="8"/>
        <v>0</v>
      </c>
      <c r="W46" s="26">
        <v>0</v>
      </c>
      <c r="X46" s="26">
        <v>0</v>
      </c>
      <c r="Y46" s="26">
        <v>0</v>
      </c>
      <c r="Z46" s="111">
        <f t="shared" si="9"/>
        <v>0</v>
      </c>
      <c r="AA46" s="26">
        <v>0</v>
      </c>
      <c r="AB46" s="26">
        <v>0</v>
      </c>
      <c r="AC46" s="26">
        <v>0</v>
      </c>
      <c r="AD46" s="111">
        <f t="shared" si="10"/>
        <v>0</v>
      </c>
      <c r="AE46" s="26">
        <f t="shared" si="1"/>
        <v>0</v>
      </c>
      <c r="AF46" s="26">
        <f t="shared" si="2"/>
        <v>1</v>
      </c>
      <c r="AG46" s="26">
        <f t="shared" si="3"/>
        <v>0</v>
      </c>
      <c r="AH46" s="111">
        <f t="shared" si="4"/>
        <v>1</v>
      </c>
    </row>
    <row r="47" spans="1:34" ht="21">
      <c r="A47" s="1">
        <v>40</v>
      </c>
      <c r="B47" s="271" t="s">
        <v>152</v>
      </c>
      <c r="C47" s="26">
        <v>0</v>
      </c>
      <c r="D47" s="26">
        <v>0</v>
      </c>
      <c r="E47" s="26">
        <v>0</v>
      </c>
      <c r="F47" s="111">
        <f t="shared" si="5"/>
        <v>0</v>
      </c>
      <c r="G47" s="269">
        <v>0</v>
      </c>
      <c r="H47" s="269">
        <v>0</v>
      </c>
      <c r="I47" s="269">
        <v>0</v>
      </c>
      <c r="J47" s="33">
        <f t="shared" si="6"/>
        <v>0</v>
      </c>
      <c r="K47" s="26">
        <v>0</v>
      </c>
      <c r="L47" s="26">
        <v>0</v>
      </c>
      <c r="M47" s="26">
        <v>0</v>
      </c>
      <c r="N47" s="111">
        <f t="shared" si="0"/>
        <v>0</v>
      </c>
      <c r="O47" s="270">
        <v>0</v>
      </c>
      <c r="P47" s="270">
        <v>0</v>
      </c>
      <c r="Q47" s="270">
        <v>0</v>
      </c>
      <c r="R47" s="296">
        <f t="shared" si="7"/>
        <v>0</v>
      </c>
      <c r="S47" s="26">
        <v>0</v>
      </c>
      <c r="T47" s="26">
        <v>0</v>
      </c>
      <c r="U47" s="26">
        <v>0</v>
      </c>
      <c r="V47" s="111">
        <f t="shared" si="8"/>
        <v>0</v>
      </c>
      <c r="W47" s="26">
        <v>0</v>
      </c>
      <c r="X47" s="26">
        <v>0</v>
      </c>
      <c r="Y47" s="26">
        <v>0</v>
      </c>
      <c r="Z47" s="111">
        <f t="shared" si="9"/>
        <v>0</v>
      </c>
      <c r="AA47" s="26">
        <v>0</v>
      </c>
      <c r="AB47" s="26">
        <v>0</v>
      </c>
      <c r="AC47" s="26">
        <v>0</v>
      </c>
      <c r="AD47" s="111">
        <f t="shared" si="10"/>
        <v>0</v>
      </c>
      <c r="AE47" s="26">
        <f t="shared" si="1"/>
        <v>0</v>
      </c>
      <c r="AF47" s="26">
        <f t="shared" si="2"/>
        <v>0</v>
      </c>
      <c r="AG47" s="26">
        <f t="shared" si="3"/>
        <v>0</v>
      </c>
      <c r="AH47" s="111">
        <f t="shared" si="4"/>
        <v>0</v>
      </c>
    </row>
    <row r="48" spans="1:34" ht="21">
      <c r="A48" s="1">
        <v>41</v>
      </c>
      <c r="B48" s="271" t="s">
        <v>153</v>
      </c>
      <c r="C48" s="26">
        <v>0</v>
      </c>
      <c r="D48" s="26">
        <v>0</v>
      </c>
      <c r="E48" s="26">
        <v>0</v>
      </c>
      <c r="F48" s="111">
        <f t="shared" si="5"/>
        <v>0</v>
      </c>
      <c r="G48" s="269">
        <v>0</v>
      </c>
      <c r="H48" s="269">
        <v>0</v>
      </c>
      <c r="I48" s="269">
        <v>0</v>
      </c>
      <c r="J48" s="33">
        <f t="shared" si="6"/>
        <v>0</v>
      </c>
      <c r="K48" s="26">
        <v>0</v>
      </c>
      <c r="L48" s="26">
        <v>0</v>
      </c>
      <c r="M48" s="26">
        <v>0</v>
      </c>
      <c r="N48" s="111">
        <f t="shared" si="0"/>
        <v>0</v>
      </c>
      <c r="O48" s="270">
        <v>0</v>
      </c>
      <c r="P48" s="270">
        <v>0</v>
      </c>
      <c r="Q48" s="270">
        <v>0</v>
      </c>
      <c r="R48" s="296">
        <f t="shared" si="7"/>
        <v>0</v>
      </c>
      <c r="S48" s="26">
        <v>0</v>
      </c>
      <c r="T48" s="26">
        <v>0</v>
      </c>
      <c r="U48" s="26">
        <v>0</v>
      </c>
      <c r="V48" s="111">
        <f t="shared" si="8"/>
        <v>0</v>
      </c>
      <c r="W48" s="26">
        <v>0</v>
      </c>
      <c r="X48" s="26">
        <v>0</v>
      </c>
      <c r="Y48" s="26">
        <v>0</v>
      </c>
      <c r="Z48" s="111">
        <f t="shared" si="9"/>
        <v>0</v>
      </c>
      <c r="AA48" s="26">
        <v>0</v>
      </c>
      <c r="AB48" s="26">
        <v>0</v>
      </c>
      <c r="AC48" s="26">
        <v>0</v>
      </c>
      <c r="AD48" s="111">
        <f t="shared" si="10"/>
        <v>0</v>
      </c>
      <c r="AE48" s="26">
        <f t="shared" si="1"/>
        <v>0</v>
      </c>
      <c r="AF48" s="26">
        <f t="shared" si="2"/>
        <v>0</v>
      </c>
      <c r="AG48" s="26">
        <f t="shared" si="3"/>
        <v>0</v>
      </c>
      <c r="AH48" s="111">
        <f t="shared" si="4"/>
        <v>0</v>
      </c>
    </row>
    <row r="49" spans="1:34" ht="21">
      <c r="A49" s="1">
        <v>42</v>
      </c>
      <c r="B49" s="271" t="s">
        <v>154</v>
      </c>
      <c r="C49" s="26">
        <v>0</v>
      </c>
      <c r="D49" s="26">
        <v>0</v>
      </c>
      <c r="E49" s="26">
        <v>0</v>
      </c>
      <c r="F49" s="111">
        <f t="shared" si="5"/>
        <v>0</v>
      </c>
      <c r="G49" s="269">
        <v>0</v>
      </c>
      <c r="H49" s="269">
        <v>0</v>
      </c>
      <c r="I49" s="269">
        <v>0</v>
      </c>
      <c r="J49" s="33">
        <f t="shared" si="6"/>
        <v>0</v>
      </c>
      <c r="K49" s="26">
        <v>0</v>
      </c>
      <c r="L49" s="26">
        <v>0</v>
      </c>
      <c r="M49" s="26">
        <v>0</v>
      </c>
      <c r="N49" s="111">
        <f t="shared" si="0"/>
        <v>0</v>
      </c>
      <c r="O49" s="270">
        <v>0</v>
      </c>
      <c r="P49" s="270">
        <v>0</v>
      </c>
      <c r="Q49" s="270">
        <v>0</v>
      </c>
      <c r="R49" s="296">
        <f t="shared" si="7"/>
        <v>0</v>
      </c>
      <c r="S49" s="26">
        <v>0</v>
      </c>
      <c r="T49" s="26">
        <v>0</v>
      </c>
      <c r="U49" s="26">
        <v>0</v>
      </c>
      <c r="V49" s="111">
        <f t="shared" si="8"/>
        <v>0</v>
      </c>
      <c r="W49" s="26">
        <v>0</v>
      </c>
      <c r="X49" s="26">
        <v>0</v>
      </c>
      <c r="Y49" s="26">
        <v>0</v>
      </c>
      <c r="Z49" s="111">
        <f t="shared" si="9"/>
        <v>0</v>
      </c>
      <c r="AA49" s="26">
        <v>0</v>
      </c>
      <c r="AB49" s="26">
        <v>0</v>
      </c>
      <c r="AC49" s="26">
        <v>0</v>
      </c>
      <c r="AD49" s="111">
        <f t="shared" si="10"/>
        <v>0</v>
      </c>
      <c r="AE49" s="26">
        <f t="shared" si="1"/>
        <v>0</v>
      </c>
      <c r="AF49" s="26">
        <f t="shared" si="2"/>
        <v>0</v>
      </c>
      <c r="AG49" s="26">
        <f t="shared" si="3"/>
        <v>0</v>
      </c>
      <c r="AH49" s="111">
        <f t="shared" si="4"/>
        <v>0</v>
      </c>
    </row>
    <row r="50" spans="1:34" ht="21">
      <c r="A50" s="1">
        <v>43</v>
      </c>
      <c r="B50" s="271" t="s">
        <v>155</v>
      </c>
      <c r="C50" s="26">
        <v>0</v>
      </c>
      <c r="D50" s="26">
        <v>1</v>
      </c>
      <c r="E50" s="26">
        <v>0</v>
      </c>
      <c r="F50" s="111">
        <f t="shared" si="5"/>
        <v>1</v>
      </c>
      <c r="G50" s="269">
        <v>0</v>
      </c>
      <c r="H50" s="269">
        <v>0</v>
      </c>
      <c r="I50" s="269">
        <v>0</v>
      </c>
      <c r="J50" s="33">
        <f t="shared" si="6"/>
        <v>0</v>
      </c>
      <c r="K50" s="26">
        <v>0</v>
      </c>
      <c r="L50" s="26">
        <v>0</v>
      </c>
      <c r="M50" s="26">
        <v>0</v>
      </c>
      <c r="N50" s="111">
        <f t="shared" si="0"/>
        <v>0</v>
      </c>
      <c r="O50" s="270">
        <v>0</v>
      </c>
      <c r="P50" s="270">
        <v>0</v>
      </c>
      <c r="Q50" s="270">
        <v>0</v>
      </c>
      <c r="R50" s="296">
        <f t="shared" si="7"/>
        <v>0</v>
      </c>
      <c r="S50" s="26">
        <v>0</v>
      </c>
      <c r="T50" s="26">
        <v>0</v>
      </c>
      <c r="U50" s="26">
        <v>0</v>
      </c>
      <c r="V50" s="111">
        <f t="shared" si="8"/>
        <v>0</v>
      </c>
      <c r="W50" s="26">
        <v>0</v>
      </c>
      <c r="X50" s="26">
        <v>0</v>
      </c>
      <c r="Y50" s="26">
        <v>0</v>
      </c>
      <c r="Z50" s="111">
        <f t="shared" si="9"/>
        <v>0</v>
      </c>
      <c r="AA50" s="26">
        <v>0</v>
      </c>
      <c r="AB50" s="26">
        <v>0</v>
      </c>
      <c r="AC50" s="26">
        <v>0</v>
      </c>
      <c r="AD50" s="111">
        <f t="shared" si="10"/>
        <v>0</v>
      </c>
      <c r="AE50" s="26">
        <f t="shared" si="1"/>
        <v>0</v>
      </c>
      <c r="AF50" s="26">
        <f t="shared" si="2"/>
        <v>1</v>
      </c>
      <c r="AG50" s="26">
        <f t="shared" si="3"/>
        <v>0</v>
      </c>
      <c r="AH50" s="111">
        <f t="shared" si="4"/>
        <v>1</v>
      </c>
    </row>
    <row r="51" spans="1:34" ht="21">
      <c r="A51" s="45">
        <v>44</v>
      </c>
      <c r="B51" s="514" t="s">
        <v>8</v>
      </c>
      <c r="C51" s="515">
        <v>0</v>
      </c>
      <c r="D51" s="515">
        <v>0</v>
      </c>
      <c r="E51" s="515">
        <v>0</v>
      </c>
      <c r="F51" s="516">
        <f t="shared" si="5"/>
        <v>0</v>
      </c>
      <c r="G51" s="517">
        <v>0</v>
      </c>
      <c r="H51" s="517">
        <v>0</v>
      </c>
      <c r="I51" s="517">
        <v>0</v>
      </c>
      <c r="J51" s="518">
        <f t="shared" si="6"/>
        <v>0</v>
      </c>
      <c r="K51" s="515">
        <v>0</v>
      </c>
      <c r="L51" s="515">
        <v>0</v>
      </c>
      <c r="M51" s="515">
        <v>0</v>
      </c>
      <c r="N51" s="516">
        <f t="shared" si="0"/>
        <v>0</v>
      </c>
      <c r="O51" s="519">
        <v>0</v>
      </c>
      <c r="P51" s="519">
        <v>0</v>
      </c>
      <c r="Q51" s="519">
        <v>0</v>
      </c>
      <c r="R51" s="520">
        <f t="shared" si="7"/>
        <v>0</v>
      </c>
      <c r="S51" s="515">
        <v>0</v>
      </c>
      <c r="T51" s="515">
        <v>0</v>
      </c>
      <c r="U51" s="515">
        <v>0</v>
      </c>
      <c r="V51" s="516">
        <f t="shared" si="8"/>
        <v>0</v>
      </c>
      <c r="W51" s="515">
        <v>0</v>
      </c>
      <c r="X51" s="515">
        <v>0</v>
      </c>
      <c r="Y51" s="515">
        <v>0</v>
      </c>
      <c r="Z51" s="516">
        <f t="shared" si="9"/>
        <v>0</v>
      </c>
      <c r="AA51" s="515">
        <v>0</v>
      </c>
      <c r="AB51" s="515">
        <v>0</v>
      </c>
      <c r="AC51" s="515">
        <v>0</v>
      </c>
      <c r="AD51" s="516">
        <f t="shared" si="10"/>
        <v>0</v>
      </c>
      <c r="AE51" s="515">
        <f t="shared" si="1"/>
        <v>0</v>
      </c>
      <c r="AF51" s="515">
        <f t="shared" si="2"/>
        <v>0</v>
      </c>
      <c r="AG51" s="515">
        <f t="shared" si="3"/>
        <v>0</v>
      </c>
      <c r="AH51" s="516">
        <f t="shared" si="4"/>
        <v>0</v>
      </c>
    </row>
    <row r="52" spans="1:34" s="521" customFormat="1" ht="21">
      <c r="A52" s="14"/>
      <c r="F52" s="522"/>
      <c r="G52" s="523"/>
      <c r="H52" s="523"/>
      <c r="I52" s="523"/>
      <c r="J52" s="524"/>
      <c r="N52" s="522"/>
      <c r="O52" s="525"/>
      <c r="P52" s="525"/>
      <c r="Q52" s="525"/>
      <c r="R52" s="526"/>
      <c r="V52" s="522"/>
      <c r="Z52" s="522"/>
      <c r="AD52" s="522"/>
      <c r="AH52" s="522"/>
    </row>
    <row r="53" spans="1:34" s="29" customFormat="1" ht="21">
      <c r="A53" s="28"/>
      <c r="F53" s="112"/>
      <c r="G53" s="274"/>
      <c r="H53" s="274"/>
      <c r="I53" s="274"/>
      <c r="J53" s="397"/>
      <c r="N53" s="112"/>
      <c r="O53" s="275"/>
      <c r="P53" s="275"/>
      <c r="Q53" s="275"/>
      <c r="R53" s="398"/>
      <c r="V53" s="112"/>
      <c r="Z53" s="112"/>
      <c r="AD53" s="112"/>
      <c r="AH53" s="112"/>
    </row>
    <row r="54" spans="1:34" ht="21">
      <c r="A54" s="25">
        <v>45</v>
      </c>
      <c r="B54" s="272" t="s">
        <v>319</v>
      </c>
      <c r="C54" s="108">
        <v>0</v>
      </c>
      <c r="D54" s="108">
        <v>0</v>
      </c>
      <c r="E54" s="108">
        <v>0</v>
      </c>
      <c r="F54" s="109">
        <f>SUM(C54:E54)</f>
        <v>0</v>
      </c>
      <c r="G54" s="175">
        <v>0</v>
      </c>
      <c r="H54" s="175">
        <v>0</v>
      </c>
      <c r="I54" s="175">
        <v>0</v>
      </c>
      <c r="J54" s="294">
        <f>SUM(G54:I54)</f>
        <v>0</v>
      </c>
      <c r="K54" s="108">
        <v>0</v>
      </c>
      <c r="L54" s="108">
        <v>0</v>
      </c>
      <c r="M54" s="108">
        <v>0</v>
      </c>
      <c r="N54" s="109">
        <f t="shared" si="0"/>
        <v>0</v>
      </c>
      <c r="O54" s="273">
        <v>0</v>
      </c>
      <c r="P54" s="273">
        <v>0</v>
      </c>
      <c r="Q54" s="273">
        <v>0</v>
      </c>
      <c r="R54" s="297">
        <f>SUM(O54:Q54)</f>
        <v>0</v>
      </c>
      <c r="S54" s="108">
        <v>0</v>
      </c>
      <c r="T54" s="108">
        <v>0</v>
      </c>
      <c r="U54" s="108">
        <v>0</v>
      </c>
      <c r="V54" s="109">
        <f>SUM(S54:U54)</f>
        <v>0</v>
      </c>
      <c r="W54" s="108">
        <v>0</v>
      </c>
      <c r="X54" s="108">
        <v>0</v>
      </c>
      <c r="Y54" s="108">
        <v>0</v>
      </c>
      <c r="Z54" s="109">
        <f>SUM(W54:Y54)</f>
        <v>0</v>
      </c>
      <c r="AA54" s="108">
        <v>0</v>
      </c>
      <c r="AB54" s="108">
        <v>0</v>
      </c>
      <c r="AC54" s="108">
        <v>0</v>
      </c>
      <c r="AD54" s="109">
        <f>SUM(AA54:AC54)</f>
        <v>0</v>
      </c>
      <c r="AE54" s="108">
        <f t="shared" si="1"/>
        <v>0</v>
      </c>
      <c r="AF54" s="108">
        <f t="shared" si="2"/>
        <v>0</v>
      </c>
      <c r="AG54" s="108">
        <f t="shared" si="3"/>
        <v>0</v>
      </c>
      <c r="AH54" s="109">
        <f t="shared" si="4"/>
        <v>0</v>
      </c>
    </row>
    <row r="55" spans="1:34" ht="21">
      <c r="A55" s="1">
        <v>46</v>
      </c>
      <c r="B55" s="277" t="s">
        <v>166</v>
      </c>
      <c r="C55" s="26">
        <v>0</v>
      </c>
      <c r="D55" s="26">
        <v>0</v>
      </c>
      <c r="E55" s="26">
        <v>0</v>
      </c>
      <c r="F55" s="111">
        <f aca="true" t="shared" si="11" ref="F55:F81">SUM(C55:E55)</f>
        <v>0</v>
      </c>
      <c r="G55" s="269">
        <v>0</v>
      </c>
      <c r="H55" s="269">
        <v>0</v>
      </c>
      <c r="I55" s="269">
        <v>0</v>
      </c>
      <c r="J55" s="33">
        <f aca="true" t="shared" si="12" ref="J55:J81">SUM(G55:I55)</f>
        <v>0</v>
      </c>
      <c r="K55" s="26">
        <v>0</v>
      </c>
      <c r="L55" s="26">
        <v>0</v>
      </c>
      <c r="M55" s="26">
        <v>0</v>
      </c>
      <c r="N55" s="111">
        <f t="shared" si="0"/>
        <v>0</v>
      </c>
      <c r="O55" s="270">
        <v>0</v>
      </c>
      <c r="P55" s="270">
        <v>0</v>
      </c>
      <c r="Q55" s="270">
        <v>0</v>
      </c>
      <c r="R55" s="296">
        <f aca="true" t="shared" si="13" ref="R55:R81">SUM(O55:Q55)</f>
        <v>0</v>
      </c>
      <c r="S55" s="26">
        <v>0</v>
      </c>
      <c r="T55" s="26">
        <v>0</v>
      </c>
      <c r="U55" s="26">
        <v>0</v>
      </c>
      <c r="V55" s="111">
        <f aca="true" t="shared" si="14" ref="V55:V81">SUM(S55:U55)</f>
        <v>0</v>
      </c>
      <c r="W55" s="26">
        <v>0</v>
      </c>
      <c r="X55" s="26">
        <v>0</v>
      </c>
      <c r="Y55" s="26">
        <v>0</v>
      </c>
      <c r="Z55" s="111">
        <f aca="true" t="shared" si="15" ref="Z55:Z81">SUM(W55:Y55)</f>
        <v>0</v>
      </c>
      <c r="AA55" s="26">
        <v>0</v>
      </c>
      <c r="AB55" s="26">
        <v>0</v>
      </c>
      <c r="AC55" s="26">
        <v>0</v>
      </c>
      <c r="AD55" s="111">
        <f aca="true" t="shared" si="16" ref="AD55:AD81">SUM(AA55:AC55)</f>
        <v>0</v>
      </c>
      <c r="AE55" s="26">
        <f t="shared" si="1"/>
        <v>0</v>
      </c>
      <c r="AF55" s="26">
        <f t="shared" si="2"/>
        <v>0</v>
      </c>
      <c r="AG55" s="26">
        <f t="shared" si="3"/>
        <v>0</v>
      </c>
      <c r="AH55" s="111">
        <f t="shared" si="4"/>
        <v>0</v>
      </c>
    </row>
    <row r="56" spans="1:34" ht="21">
      <c r="A56" s="1">
        <v>47</v>
      </c>
      <c r="B56" s="277" t="s">
        <v>167</v>
      </c>
      <c r="C56" s="26">
        <v>0</v>
      </c>
      <c r="D56" s="26">
        <v>0</v>
      </c>
      <c r="E56" s="26">
        <v>0</v>
      </c>
      <c r="F56" s="111">
        <f t="shared" si="11"/>
        <v>0</v>
      </c>
      <c r="G56" s="269">
        <v>0</v>
      </c>
      <c r="H56" s="269">
        <v>0</v>
      </c>
      <c r="I56" s="269">
        <v>0</v>
      </c>
      <c r="J56" s="33">
        <f t="shared" si="12"/>
        <v>0</v>
      </c>
      <c r="K56" s="26">
        <v>0</v>
      </c>
      <c r="L56" s="26">
        <v>0</v>
      </c>
      <c r="M56" s="26">
        <v>0</v>
      </c>
      <c r="N56" s="111">
        <f t="shared" si="0"/>
        <v>0</v>
      </c>
      <c r="O56" s="270">
        <v>0</v>
      </c>
      <c r="P56" s="270">
        <v>0</v>
      </c>
      <c r="Q56" s="270">
        <v>0</v>
      </c>
      <c r="R56" s="296">
        <f t="shared" si="13"/>
        <v>0</v>
      </c>
      <c r="S56" s="26">
        <v>0</v>
      </c>
      <c r="T56" s="26">
        <v>0</v>
      </c>
      <c r="U56" s="26">
        <v>0</v>
      </c>
      <c r="V56" s="111">
        <f t="shared" si="14"/>
        <v>0</v>
      </c>
      <c r="W56" s="26">
        <v>0</v>
      </c>
      <c r="X56" s="26">
        <v>0</v>
      </c>
      <c r="Y56" s="26">
        <v>0</v>
      </c>
      <c r="Z56" s="111">
        <f t="shared" si="15"/>
        <v>0</v>
      </c>
      <c r="AA56" s="26">
        <v>0</v>
      </c>
      <c r="AB56" s="26">
        <v>0</v>
      </c>
      <c r="AC56" s="26">
        <v>0</v>
      </c>
      <c r="AD56" s="111">
        <f t="shared" si="16"/>
        <v>0</v>
      </c>
      <c r="AE56" s="26">
        <f t="shared" si="1"/>
        <v>0</v>
      </c>
      <c r="AF56" s="26">
        <f t="shared" si="2"/>
        <v>0</v>
      </c>
      <c r="AG56" s="26">
        <f t="shared" si="3"/>
        <v>0</v>
      </c>
      <c r="AH56" s="111">
        <f t="shared" si="4"/>
        <v>0</v>
      </c>
    </row>
    <row r="57" spans="1:34" ht="21">
      <c r="A57" s="1">
        <v>48</v>
      </c>
      <c r="B57" s="277" t="s">
        <v>157</v>
      </c>
      <c r="C57" s="26">
        <v>0</v>
      </c>
      <c r="D57" s="26">
        <v>0</v>
      </c>
      <c r="E57" s="26">
        <v>0</v>
      </c>
      <c r="F57" s="111">
        <f t="shared" si="11"/>
        <v>0</v>
      </c>
      <c r="G57" s="269">
        <v>0</v>
      </c>
      <c r="H57" s="269">
        <v>0</v>
      </c>
      <c r="I57" s="269">
        <v>0</v>
      </c>
      <c r="J57" s="33">
        <f t="shared" si="12"/>
        <v>0</v>
      </c>
      <c r="K57" s="26">
        <v>0</v>
      </c>
      <c r="L57" s="26">
        <v>0</v>
      </c>
      <c r="M57" s="26">
        <v>0</v>
      </c>
      <c r="N57" s="111">
        <f t="shared" si="0"/>
        <v>0</v>
      </c>
      <c r="O57" s="270">
        <v>0</v>
      </c>
      <c r="P57" s="270">
        <v>0</v>
      </c>
      <c r="Q57" s="270">
        <v>0</v>
      </c>
      <c r="R57" s="296">
        <f t="shared" si="13"/>
        <v>0</v>
      </c>
      <c r="S57" s="26">
        <v>0</v>
      </c>
      <c r="T57" s="26">
        <v>0</v>
      </c>
      <c r="U57" s="26">
        <v>0</v>
      </c>
      <c r="V57" s="111">
        <f t="shared" si="14"/>
        <v>0</v>
      </c>
      <c r="W57" s="26">
        <v>0</v>
      </c>
      <c r="X57" s="26">
        <v>0</v>
      </c>
      <c r="Y57" s="26">
        <v>0</v>
      </c>
      <c r="Z57" s="111">
        <f t="shared" si="15"/>
        <v>0</v>
      </c>
      <c r="AA57" s="26">
        <v>0</v>
      </c>
      <c r="AB57" s="26">
        <v>0</v>
      </c>
      <c r="AC57" s="26">
        <v>0</v>
      </c>
      <c r="AD57" s="111">
        <f t="shared" si="16"/>
        <v>0</v>
      </c>
      <c r="AE57" s="26">
        <f t="shared" si="1"/>
        <v>0</v>
      </c>
      <c r="AF57" s="26">
        <f t="shared" si="2"/>
        <v>0</v>
      </c>
      <c r="AG57" s="26">
        <f t="shared" si="3"/>
        <v>0</v>
      </c>
      <c r="AH57" s="111">
        <f t="shared" si="4"/>
        <v>0</v>
      </c>
    </row>
    <row r="58" spans="1:34" ht="21">
      <c r="A58" s="1">
        <v>49</v>
      </c>
      <c r="B58" s="277" t="s">
        <v>158</v>
      </c>
      <c r="C58" s="26">
        <v>0</v>
      </c>
      <c r="D58" s="26">
        <v>0</v>
      </c>
      <c r="E58" s="26">
        <v>0</v>
      </c>
      <c r="F58" s="111">
        <f t="shared" si="11"/>
        <v>0</v>
      </c>
      <c r="G58" s="269">
        <v>0</v>
      </c>
      <c r="H58" s="269">
        <v>0</v>
      </c>
      <c r="I58" s="269">
        <v>0</v>
      </c>
      <c r="J58" s="33">
        <f t="shared" si="12"/>
        <v>0</v>
      </c>
      <c r="K58" s="26">
        <v>0</v>
      </c>
      <c r="L58" s="26">
        <v>0</v>
      </c>
      <c r="M58" s="26">
        <v>0</v>
      </c>
      <c r="N58" s="111">
        <f t="shared" si="0"/>
        <v>0</v>
      </c>
      <c r="O58" s="270">
        <v>0</v>
      </c>
      <c r="P58" s="270">
        <v>0</v>
      </c>
      <c r="Q58" s="270">
        <v>0</v>
      </c>
      <c r="R58" s="296">
        <f t="shared" si="13"/>
        <v>0</v>
      </c>
      <c r="S58" s="26">
        <v>0</v>
      </c>
      <c r="T58" s="26">
        <v>0</v>
      </c>
      <c r="U58" s="26">
        <v>0</v>
      </c>
      <c r="V58" s="111">
        <f t="shared" si="14"/>
        <v>0</v>
      </c>
      <c r="W58" s="26">
        <v>0</v>
      </c>
      <c r="X58" s="26">
        <v>0</v>
      </c>
      <c r="Y58" s="26">
        <v>0</v>
      </c>
      <c r="Z58" s="111">
        <f t="shared" si="15"/>
        <v>0</v>
      </c>
      <c r="AA58" s="26">
        <v>0</v>
      </c>
      <c r="AB58" s="26">
        <v>0</v>
      </c>
      <c r="AC58" s="26">
        <v>0</v>
      </c>
      <c r="AD58" s="111">
        <f t="shared" si="16"/>
        <v>0</v>
      </c>
      <c r="AE58" s="26">
        <f t="shared" si="1"/>
        <v>0</v>
      </c>
      <c r="AF58" s="26">
        <f t="shared" si="2"/>
        <v>0</v>
      </c>
      <c r="AG58" s="26">
        <f t="shared" si="3"/>
        <v>0</v>
      </c>
      <c r="AH58" s="111">
        <f t="shared" si="4"/>
        <v>0</v>
      </c>
    </row>
    <row r="59" spans="1:34" ht="21">
      <c r="A59" s="1">
        <v>50</v>
      </c>
      <c r="B59" s="277" t="s">
        <v>159</v>
      </c>
      <c r="C59" s="26">
        <v>0</v>
      </c>
      <c r="D59" s="26">
        <v>9</v>
      </c>
      <c r="E59" s="26">
        <v>13</v>
      </c>
      <c r="F59" s="111">
        <f t="shared" si="11"/>
        <v>22</v>
      </c>
      <c r="G59" s="269">
        <v>0</v>
      </c>
      <c r="H59" s="269">
        <v>1</v>
      </c>
      <c r="I59" s="269">
        <v>0</v>
      </c>
      <c r="J59" s="33">
        <f t="shared" si="12"/>
        <v>1</v>
      </c>
      <c r="K59" s="26">
        <v>0</v>
      </c>
      <c r="L59" s="26">
        <v>0</v>
      </c>
      <c r="M59" s="26">
        <v>0</v>
      </c>
      <c r="N59" s="111">
        <f t="shared" si="0"/>
        <v>0</v>
      </c>
      <c r="O59" s="270">
        <v>0</v>
      </c>
      <c r="P59" s="270">
        <v>0</v>
      </c>
      <c r="Q59" s="270">
        <v>0</v>
      </c>
      <c r="R59" s="296">
        <f t="shared" si="13"/>
        <v>0</v>
      </c>
      <c r="S59" s="26">
        <v>0</v>
      </c>
      <c r="T59" s="26">
        <v>0</v>
      </c>
      <c r="U59" s="26">
        <v>0</v>
      </c>
      <c r="V59" s="111">
        <f t="shared" si="14"/>
        <v>0</v>
      </c>
      <c r="W59" s="26">
        <v>0</v>
      </c>
      <c r="X59" s="26">
        <v>0</v>
      </c>
      <c r="Y59" s="26">
        <v>0</v>
      </c>
      <c r="Z59" s="111">
        <f t="shared" si="15"/>
        <v>0</v>
      </c>
      <c r="AA59" s="26">
        <v>0</v>
      </c>
      <c r="AB59" s="26">
        <v>0</v>
      </c>
      <c r="AC59" s="26">
        <v>0</v>
      </c>
      <c r="AD59" s="111">
        <f t="shared" si="16"/>
        <v>0</v>
      </c>
      <c r="AE59" s="26">
        <f t="shared" si="1"/>
        <v>0</v>
      </c>
      <c r="AF59" s="26">
        <f t="shared" si="2"/>
        <v>10</v>
      </c>
      <c r="AG59" s="26">
        <f t="shared" si="3"/>
        <v>13</v>
      </c>
      <c r="AH59" s="111">
        <f t="shared" si="4"/>
        <v>23</v>
      </c>
    </row>
    <row r="60" spans="1:34" ht="21">
      <c r="A60" s="1">
        <v>51</v>
      </c>
      <c r="B60" s="305" t="s">
        <v>160</v>
      </c>
      <c r="C60" s="26">
        <v>0</v>
      </c>
      <c r="D60" s="26">
        <v>0</v>
      </c>
      <c r="E60" s="26">
        <v>0</v>
      </c>
      <c r="F60" s="111">
        <f t="shared" si="11"/>
        <v>0</v>
      </c>
      <c r="G60" s="269">
        <v>0</v>
      </c>
      <c r="H60" s="269">
        <v>0</v>
      </c>
      <c r="I60" s="269">
        <v>0</v>
      </c>
      <c r="J60" s="33">
        <f t="shared" si="12"/>
        <v>0</v>
      </c>
      <c r="K60" s="26">
        <v>0</v>
      </c>
      <c r="L60" s="26">
        <v>0</v>
      </c>
      <c r="M60" s="26">
        <v>0</v>
      </c>
      <c r="N60" s="111">
        <f t="shared" si="0"/>
        <v>0</v>
      </c>
      <c r="O60" s="270">
        <v>0</v>
      </c>
      <c r="P60" s="270">
        <v>0</v>
      </c>
      <c r="Q60" s="270">
        <v>0</v>
      </c>
      <c r="R60" s="296">
        <f t="shared" si="13"/>
        <v>0</v>
      </c>
      <c r="S60" s="26">
        <v>0</v>
      </c>
      <c r="T60" s="26">
        <v>0</v>
      </c>
      <c r="U60" s="26">
        <v>0</v>
      </c>
      <c r="V60" s="111">
        <f t="shared" si="14"/>
        <v>0</v>
      </c>
      <c r="W60" s="26">
        <v>0</v>
      </c>
      <c r="X60" s="26">
        <v>0</v>
      </c>
      <c r="Y60" s="26">
        <v>0</v>
      </c>
      <c r="Z60" s="111">
        <f t="shared" si="15"/>
        <v>0</v>
      </c>
      <c r="AA60" s="26">
        <v>0</v>
      </c>
      <c r="AB60" s="26">
        <v>0</v>
      </c>
      <c r="AC60" s="26">
        <v>0</v>
      </c>
      <c r="AD60" s="111">
        <f t="shared" si="16"/>
        <v>0</v>
      </c>
      <c r="AE60" s="26">
        <f t="shared" si="1"/>
        <v>0</v>
      </c>
      <c r="AF60" s="26">
        <f t="shared" si="2"/>
        <v>0</v>
      </c>
      <c r="AG60" s="26">
        <f t="shared" si="3"/>
        <v>0</v>
      </c>
      <c r="AH60" s="111">
        <f t="shared" si="4"/>
        <v>0</v>
      </c>
    </row>
    <row r="61" spans="1:34" ht="21">
      <c r="A61" s="1">
        <v>52</v>
      </c>
      <c r="B61" s="277" t="s">
        <v>161</v>
      </c>
      <c r="C61" s="26">
        <v>0</v>
      </c>
      <c r="D61" s="26">
        <v>0</v>
      </c>
      <c r="E61" s="26">
        <v>0</v>
      </c>
      <c r="F61" s="111">
        <f t="shared" si="11"/>
        <v>0</v>
      </c>
      <c r="G61" s="269">
        <v>0</v>
      </c>
      <c r="H61" s="269">
        <v>0</v>
      </c>
      <c r="I61" s="269">
        <v>0</v>
      </c>
      <c r="J61" s="33">
        <f t="shared" si="12"/>
        <v>0</v>
      </c>
      <c r="K61" s="26">
        <v>0</v>
      </c>
      <c r="L61" s="26">
        <v>0</v>
      </c>
      <c r="M61" s="26">
        <v>0</v>
      </c>
      <c r="N61" s="111">
        <f t="shared" si="0"/>
        <v>0</v>
      </c>
      <c r="O61" s="270">
        <v>0</v>
      </c>
      <c r="P61" s="270">
        <v>0</v>
      </c>
      <c r="Q61" s="270">
        <v>0</v>
      </c>
      <c r="R61" s="296">
        <f t="shared" si="13"/>
        <v>0</v>
      </c>
      <c r="S61" s="26">
        <v>0</v>
      </c>
      <c r="T61" s="26">
        <v>0</v>
      </c>
      <c r="U61" s="26">
        <v>0</v>
      </c>
      <c r="V61" s="111">
        <f t="shared" si="14"/>
        <v>0</v>
      </c>
      <c r="W61" s="26">
        <v>0</v>
      </c>
      <c r="X61" s="26">
        <v>0</v>
      </c>
      <c r="Y61" s="26">
        <v>0</v>
      </c>
      <c r="Z61" s="111">
        <f t="shared" si="15"/>
        <v>0</v>
      </c>
      <c r="AA61" s="26">
        <v>0</v>
      </c>
      <c r="AB61" s="26">
        <v>0</v>
      </c>
      <c r="AC61" s="26">
        <v>0</v>
      </c>
      <c r="AD61" s="111">
        <f t="shared" si="16"/>
        <v>0</v>
      </c>
      <c r="AE61" s="26">
        <f t="shared" si="1"/>
        <v>0</v>
      </c>
      <c r="AF61" s="26">
        <f t="shared" si="2"/>
        <v>0</v>
      </c>
      <c r="AG61" s="26">
        <f t="shared" si="3"/>
        <v>0</v>
      </c>
      <c r="AH61" s="111">
        <f t="shared" si="4"/>
        <v>0</v>
      </c>
    </row>
    <row r="62" spans="1:34" ht="21">
      <c r="A62" s="1">
        <v>53</v>
      </c>
      <c r="B62" s="277" t="s">
        <v>162</v>
      </c>
      <c r="C62" s="26">
        <v>0</v>
      </c>
      <c r="D62" s="26">
        <v>0</v>
      </c>
      <c r="E62" s="26">
        <v>0</v>
      </c>
      <c r="F62" s="111">
        <f t="shared" si="11"/>
        <v>0</v>
      </c>
      <c r="G62" s="269">
        <v>0</v>
      </c>
      <c r="H62" s="269">
        <v>0</v>
      </c>
      <c r="I62" s="269">
        <v>0</v>
      </c>
      <c r="J62" s="33">
        <f t="shared" si="12"/>
        <v>0</v>
      </c>
      <c r="K62" s="26">
        <v>0</v>
      </c>
      <c r="L62" s="26">
        <v>0</v>
      </c>
      <c r="M62" s="26">
        <v>0</v>
      </c>
      <c r="N62" s="111">
        <f t="shared" si="0"/>
        <v>0</v>
      </c>
      <c r="O62" s="270">
        <v>0</v>
      </c>
      <c r="P62" s="270">
        <v>0</v>
      </c>
      <c r="Q62" s="270">
        <v>0</v>
      </c>
      <c r="R62" s="296">
        <f t="shared" si="13"/>
        <v>0</v>
      </c>
      <c r="S62" s="26">
        <v>0</v>
      </c>
      <c r="T62" s="26">
        <v>0</v>
      </c>
      <c r="U62" s="26">
        <v>0</v>
      </c>
      <c r="V62" s="111">
        <f t="shared" si="14"/>
        <v>0</v>
      </c>
      <c r="W62" s="26">
        <v>0</v>
      </c>
      <c r="X62" s="26">
        <v>0</v>
      </c>
      <c r="Y62" s="26">
        <v>0</v>
      </c>
      <c r="Z62" s="111">
        <f t="shared" si="15"/>
        <v>0</v>
      </c>
      <c r="AA62" s="26">
        <v>0</v>
      </c>
      <c r="AB62" s="26">
        <v>0</v>
      </c>
      <c r="AC62" s="26">
        <v>0</v>
      </c>
      <c r="AD62" s="111">
        <f t="shared" si="16"/>
        <v>0</v>
      </c>
      <c r="AE62" s="26">
        <f t="shared" si="1"/>
        <v>0</v>
      </c>
      <c r="AF62" s="26">
        <f t="shared" si="2"/>
        <v>0</v>
      </c>
      <c r="AG62" s="26">
        <f t="shared" si="3"/>
        <v>0</v>
      </c>
      <c r="AH62" s="111">
        <f t="shared" si="4"/>
        <v>0</v>
      </c>
    </row>
    <row r="63" spans="1:34" ht="21">
      <c r="A63" s="1">
        <v>54</v>
      </c>
      <c r="B63" s="277" t="s">
        <v>173</v>
      </c>
      <c r="C63" s="26">
        <v>0</v>
      </c>
      <c r="D63" s="26">
        <v>0</v>
      </c>
      <c r="E63" s="26">
        <v>0</v>
      </c>
      <c r="F63" s="111">
        <f t="shared" si="11"/>
        <v>0</v>
      </c>
      <c r="G63" s="269">
        <v>0</v>
      </c>
      <c r="H63" s="269">
        <v>0</v>
      </c>
      <c r="I63" s="269">
        <v>0</v>
      </c>
      <c r="J63" s="33">
        <f t="shared" si="12"/>
        <v>0</v>
      </c>
      <c r="K63" s="26">
        <v>0</v>
      </c>
      <c r="L63" s="26">
        <v>0</v>
      </c>
      <c r="M63" s="26">
        <v>0</v>
      </c>
      <c r="N63" s="111">
        <f t="shared" si="0"/>
        <v>0</v>
      </c>
      <c r="O63" s="270">
        <v>0</v>
      </c>
      <c r="P63" s="270">
        <v>0</v>
      </c>
      <c r="Q63" s="270">
        <v>0</v>
      </c>
      <c r="R63" s="296">
        <f t="shared" si="13"/>
        <v>0</v>
      </c>
      <c r="S63" s="26">
        <v>0</v>
      </c>
      <c r="T63" s="26">
        <v>0</v>
      </c>
      <c r="U63" s="26">
        <v>0</v>
      </c>
      <c r="V63" s="111">
        <f t="shared" si="14"/>
        <v>0</v>
      </c>
      <c r="W63" s="26">
        <v>0</v>
      </c>
      <c r="X63" s="26">
        <v>0</v>
      </c>
      <c r="Y63" s="26">
        <v>0</v>
      </c>
      <c r="Z63" s="111">
        <f t="shared" si="15"/>
        <v>0</v>
      </c>
      <c r="AA63" s="26">
        <v>0</v>
      </c>
      <c r="AB63" s="26">
        <v>0</v>
      </c>
      <c r="AC63" s="26">
        <v>0</v>
      </c>
      <c r="AD63" s="111">
        <f t="shared" si="16"/>
        <v>0</v>
      </c>
      <c r="AE63" s="26">
        <f t="shared" si="1"/>
        <v>0</v>
      </c>
      <c r="AF63" s="26">
        <f t="shared" si="2"/>
        <v>0</v>
      </c>
      <c r="AG63" s="26">
        <f t="shared" si="3"/>
        <v>0</v>
      </c>
      <c r="AH63" s="111">
        <f t="shared" si="4"/>
        <v>0</v>
      </c>
    </row>
    <row r="64" spans="1:34" ht="21">
      <c r="A64" s="1">
        <v>55</v>
      </c>
      <c r="B64" s="277" t="s">
        <v>139</v>
      </c>
      <c r="C64" s="26">
        <v>0</v>
      </c>
      <c r="D64" s="26">
        <v>0</v>
      </c>
      <c r="E64" s="26">
        <v>0</v>
      </c>
      <c r="F64" s="111">
        <f t="shared" si="11"/>
        <v>0</v>
      </c>
      <c r="G64" s="269">
        <v>0</v>
      </c>
      <c r="H64" s="269">
        <v>0</v>
      </c>
      <c r="I64" s="269">
        <v>0</v>
      </c>
      <c r="J64" s="33">
        <f t="shared" si="12"/>
        <v>0</v>
      </c>
      <c r="K64" s="26">
        <v>0</v>
      </c>
      <c r="L64" s="26">
        <v>0</v>
      </c>
      <c r="M64" s="26">
        <v>0</v>
      </c>
      <c r="N64" s="111">
        <f t="shared" si="0"/>
        <v>0</v>
      </c>
      <c r="O64" s="270">
        <v>0</v>
      </c>
      <c r="P64" s="270">
        <v>0</v>
      </c>
      <c r="Q64" s="270">
        <v>0</v>
      </c>
      <c r="R64" s="296">
        <f t="shared" si="13"/>
        <v>0</v>
      </c>
      <c r="S64" s="26">
        <v>0</v>
      </c>
      <c r="T64" s="26">
        <v>0</v>
      </c>
      <c r="U64" s="26">
        <v>0</v>
      </c>
      <c r="V64" s="111">
        <f t="shared" si="14"/>
        <v>0</v>
      </c>
      <c r="W64" s="26">
        <v>0</v>
      </c>
      <c r="X64" s="26">
        <v>0</v>
      </c>
      <c r="Y64" s="26">
        <v>0</v>
      </c>
      <c r="Z64" s="111">
        <f t="shared" si="15"/>
        <v>0</v>
      </c>
      <c r="AA64" s="26">
        <v>0</v>
      </c>
      <c r="AB64" s="26">
        <v>0</v>
      </c>
      <c r="AC64" s="26">
        <v>0</v>
      </c>
      <c r="AD64" s="111">
        <f t="shared" si="16"/>
        <v>0</v>
      </c>
      <c r="AE64" s="26">
        <f t="shared" si="1"/>
        <v>0</v>
      </c>
      <c r="AF64" s="26">
        <f t="shared" si="2"/>
        <v>0</v>
      </c>
      <c r="AG64" s="26">
        <f t="shared" si="3"/>
        <v>0</v>
      </c>
      <c r="AH64" s="111">
        <f t="shared" si="4"/>
        <v>0</v>
      </c>
    </row>
    <row r="65" spans="1:34" ht="21">
      <c r="A65" s="1">
        <v>56</v>
      </c>
      <c r="B65" s="277" t="s">
        <v>148</v>
      </c>
      <c r="C65" s="26">
        <v>0</v>
      </c>
      <c r="D65" s="26">
        <v>0</v>
      </c>
      <c r="E65" s="26">
        <v>0</v>
      </c>
      <c r="F65" s="111">
        <f t="shared" si="11"/>
        <v>0</v>
      </c>
      <c r="G65" s="269">
        <v>0</v>
      </c>
      <c r="H65" s="269">
        <v>0</v>
      </c>
      <c r="I65" s="269">
        <v>0</v>
      </c>
      <c r="J65" s="33">
        <f t="shared" si="12"/>
        <v>0</v>
      </c>
      <c r="K65" s="26">
        <v>0</v>
      </c>
      <c r="L65" s="26">
        <v>0</v>
      </c>
      <c r="M65" s="26">
        <v>0</v>
      </c>
      <c r="N65" s="111">
        <f t="shared" si="0"/>
        <v>0</v>
      </c>
      <c r="O65" s="270">
        <v>0</v>
      </c>
      <c r="P65" s="270">
        <v>0</v>
      </c>
      <c r="Q65" s="270">
        <v>0</v>
      </c>
      <c r="R65" s="296">
        <f t="shared" si="13"/>
        <v>0</v>
      </c>
      <c r="S65" s="26">
        <v>0</v>
      </c>
      <c r="T65" s="26">
        <v>0</v>
      </c>
      <c r="U65" s="26">
        <v>0</v>
      </c>
      <c r="V65" s="111">
        <f t="shared" si="14"/>
        <v>0</v>
      </c>
      <c r="W65" s="26">
        <v>0</v>
      </c>
      <c r="X65" s="26">
        <v>0</v>
      </c>
      <c r="Y65" s="26">
        <v>0</v>
      </c>
      <c r="Z65" s="111">
        <f t="shared" si="15"/>
        <v>0</v>
      </c>
      <c r="AA65" s="26">
        <v>0</v>
      </c>
      <c r="AB65" s="26">
        <v>0</v>
      </c>
      <c r="AC65" s="26">
        <v>0</v>
      </c>
      <c r="AD65" s="111">
        <f t="shared" si="16"/>
        <v>0</v>
      </c>
      <c r="AE65" s="26">
        <f t="shared" si="1"/>
        <v>0</v>
      </c>
      <c r="AF65" s="26">
        <f t="shared" si="2"/>
        <v>0</v>
      </c>
      <c r="AG65" s="26">
        <f t="shared" si="3"/>
        <v>0</v>
      </c>
      <c r="AH65" s="111">
        <f t="shared" si="4"/>
        <v>0</v>
      </c>
    </row>
    <row r="66" spans="1:34" ht="21">
      <c r="A66" s="1">
        <v>57</v>
      </c>
      <c r="B66" s="251" t="s">
        <v>150</v>
      </c>
      <c r="C66" s="26">
        <v>0</v>
      </c>
      <c r="D66" s="26">
        <v>0</v>
      </c>
      <c r="E66" s="26">
        <v>0</v>
      </c>
      <c r="F66" s="111">
        <f t="shared" si="11"/>
        <v>0</v>
      </c>
      <c r="G66" s="269">
        <v>0</v>
      </c>
      <c r="H66" s="269">
        <v>0</v>
      </c>
      <c r="I66" s="269">
        <v>0</v>
      </c>
      <c r="J66" s="33">
        <f t="shared" si="12"/>
        <v>0</v>
      </c>
      <c r="K66" s="26">
        <v>0</v>
      </c>
      <c r="L66" s="26">
        <v>0</v>
      </c>
      <c r="M66" s="26">
        <v>0</v>
      </c>
      <c r="N66" s="111">
        <f t="shared" si="0"/>
        <v>0</v>
      </c>
      <c r="O66" s="270">
        <v>0</v>
      </c>
      <c r="P66" s="270">
        <v>0</v>
      </c>
      <c r="Q66" s="270">
        <v>0</v>
      </c>
      <c r="R66" s="296">
        <f t="shared" si="13"/>
        <v>0</v>
      </c>
      <c r="S66" s="26">
        <v>0</v>
      </c>
      <c r="T66" s="26">
        <v>0</v>
      </c>
      <c r="U66" s="26">
        <v>0</v>
      </c>
      <c r="V66" s="111">
        <f t="shared" si="14"/>
        <v>0</v>
      </c>
      <c r="W66" s="26">
        <v>0</v>
      </c>
      <c r="X66" s="26">
        <v>0</v>
      </c>
      <c r="Y66" s="26">
        <v>0</v>
      </c>
      <c r="Z66" s="111">
        <f t="shared" si="15"/>
        <v>0</v>
      </c>
      <c r="AA66" s="26">
        <v>0</v>
      </c>
      <c r="AB66" s="26">
        <v>0</v>
      </c>
      <c r="AC66" s="26">
        <v>0</v>
      </c>
      <c r="AD66" s="111">
        <f t="shared" si="16"/>
        <v>0</v>
      </c>
      <c r="AE66" s="26">
        <f t="shared" si="1"/>
        <v>0</v>
      </c>
      <c r="AF66" s="26">
        <f t="shared" si="2"/>
        <v>0</v>
      </c>
      <c r="AG66" s="26">
        <f t="shared" si="3"/>
        <v>0</v>
      </c>
      <c r="AH66" s="111">
        <f t="shared" si="4"/>
        <v>0</v>
      </c>
    </row>
    <row r="67" spans="1:34" ht="21">
      <c r="A67" s="1">
        <v>58</v>
      </c>
      <c r="B67" s="251" t="s">
        <v>41</v>
      </c>
      <c r="C67" s="26">
        <v>0</v>
      </c>
      <c r="D67" s="26">
        <v>0</v>
      </c>
      <c r="E67" s="26">
        <v>0</v>
      </c>
      <c r="F67" s="111">
        <f t="shared" si="11"/>
        <v>0</v>
      </c>
      <c r="G67" s="269">
        <v>0</v>
      </c>
      <c r="H67" s="269">
        <v>0</v>
      </c>
      <c r="I67" s="269">
        <v>0</v>
      </c>
      <c r="J67" s="33">
        <f t="shared" si="12"/>
        <v>0</v>
      </c>
      <c r="K67" s="26">
        <v>0</v>
      </c>
      <c r="L67" s="26">
        <v>0</v>
      </c>
      <c r="M67" s="26">
        <v>0</v>
      </c>
      <c r="N67" s="111">
        <f t="shared" si="0"/>
        <v>0</v>
      </c>
      <c r="O67" s="270">
        <v>0</v>
      </c>
      <c r="P67" s="270">
        <v>0</v>
      </c>
      <c r="Q67" s="270">
        <v>0</v>
      </c>
      <c r="R67" s="296">
        <f t="shared" si="13"/>
        <v>0</v>
      </c>
      <c r="S67" s="26">
        <v>0</v>
      </c>
      <c r="T67" s="26">
        <v>0</v>
      </c>
      <c r="U67" s="26">
        <v>0</v>
      </c>
      <c r="V67" s="111">
        <f t="shared" si="14"/>
        <v>0</v>
      </c>
      <c r="W67" s="26">
        <v>0</v>
      </c>
      <c r="X67" s="26">
        <v>0</v>
      </c>
      <c r="Y67" s="26">
        <v>0</v>
      </c>
      <c r="Z67" s="111">
        <f t="shared" si="15"/>
        <v>0</v>
      </c>
      <c r="AA67" s="26">
        <v>0</v>
      </c>
      <c r="AB67" s="26">
        <v>0</v>
      </c>
      <c r="AC67" s="26">
        <v>0</v>
      </c>
      <c r="AD67" s="111">
        <f t="shared" si="16"/>
        <v>0</v>
      </c>
      <c r="AE67" s="26">
        <f t="shared" si="1"/>
        <v>0</v>
      </c>
      <c r="AF67" s="26">
        <f t="shared" si="2"/>
        <v>0</v>
      </c>
      <c r="AG67" s="26">
        <f t="shared" si="3"/>
        <v>0</v>
      </c>
      <c r="AH67" s="111">
        <f t="shared" si="4"/>
        <v>0</v>
      </c>
    </row>
    <row r="68" spans="1:34" ht="18.75" customHeight="1">
      <c r="A68" s="1">
        <v>59</v>
      </c>
      <c r="B68" s="278" t="s">
        <v>124</v>
      </c>
      <c r="C68" s="26">
        <v>0</v>
      </c>
      <c r="D68" s="26">
        <v>0</v>
      </c>
      <c r="E68" s="26">
        <v>0</v>
      </c>
      <c r="F68" s="111">
        <f t="shared" si="11"/>
        <v>0</v>
      </c>
      <c r="G68" s="269">
        <v>0</v>
      </c>
      <c r="H68" s="269">
        <v>0</v>
      </c>
      <c r="I68" s="269">
        <v>0</v>
      </c>
      <c r="J68" s="33">
        <f t="shared" si="12"/>
        <v>0</v>
      </c>
      <c r="K68" s="26">
        <v>0</v>
      </c>
      <c r="L68" s="26">
        <v>0</v>
      </c>
      <c r="M68" s="26">
        <v>0</v>
      </c>
      <c r="N68" s="111">
        <f t="shared" si="0"/>
        <v>0</v>
      </c>
      <c r="O68" s="270">
        <v>0</v>
      </c>
      <c r="P68" s="270">
        <v>0</v>
      </c>
      <c r="Q68" s="270">
        <v>0</v>
      </c>
      <c r="R68" s="296">
        <f t="shared" si="13"/>
        <v>0</v>
      </c>
      <c r="S68" s="26">
        <v>0</v>
      </c>
      <c r="T68" s="26">
        <v>0</v>
      </c>
      <c r="U68" s="26">
        <v>0</v>
      </c>
      <c r="V68" s="111">
        <f t="shared" si="14"/>
        <v>0</v>
      </c>
      <c r="W68" s="26">
        <v>0</v>
      </c>
      <c r="X68" s="26">
        <v>0</v>
      </c>
      <c r="Y68" s="26">
        <v>0</v>
      </c>
      <c r="Z68" s="111">
        <f t="shared" si="15"/>
        <v>0</v>
      </c>
      <c r="AA68" s="26">
        <v>0</v>
      </c>
      <c r="AB68" s="26">
        <v>0</v>
      </c>
      <c r="AC68" s="26">
        <v>0</v>
      </c>
      <c r="AD68" s="111">
        <f t="shared" si="16"/>
        <v>0</v>
      </c>
      <c r="AE68" s="26">
        <f t="shared" si="1"/>
        <v>0</v>
      </c>
      <c r="AF68" s="26">
        <f t="shared" si="2"/>
        <v>0</v>
      </c>
      <c r="AG68" s="26">
        <f t="shared" si="3"/>
        <v>0</v>
      </c>
      <c r="AH68" s="111">
        <f t="shared" si="4"/>
        <v>0</v>
      </c>
    </row>
    <row r="69" spans="1:34" ht="18.75" customHeight="1">
      <c r="A69" s="1">
        <v>60</v>
      </c>
      <c r="B69" s="277" t="s">
        <v>125</v>
      </c>
      <c r="C69" s="26">
        <v>0</v>
      </c>
      <c r="D69" s="26">
        <v>0</v>
      </c>
      <c r="E69" s="26">
        <v>0</v>
      </c>
      <c r="F69" s="111">
        <f t="shared" si="11"/>
        <v>0</v>
      </c>
      <c r="G69" s="269">
        <v>0</v>
      </c>
      <c r="H69" s="269">
        <v>0</v>
      </c>
      <c r="I69" s="269">
        <v>0</v>
      </c>
      <c r="J69" s="33">
        <f t="shared" si="12"/>
        <v>0</v>
      </c>
      <c r="K69" s="26">
        <v>0</v>
      </c>
      <c r="L69" s="26">
        <v>0</v>
      </c>
      <c r="M69" s="26">
        <v>0</v>
      </c>
      <c r="N69" s="111">
        <f t="shared" si="0"/>
        <v>0</v>
      </c>
      <c r="O69" s="270">
        <v>0</v>
      </c>
      <c r="P69" s="270">
        <v>0</v>
      </c>
      <c r="Q69" s="270">
        <v>0</v>
      </c>
      <c r="R69" s="296">
        <f t="shared" si="13"/>
        <v>0</v>
      </c>
      <c r="S69" s="26">
        <v>0</v>
      </c>
      <c r="T69" s="26">
        <v>0</v>
      </c>
      <c r="U69" s="26">
        <v>0</v>
      </c>
      <c r="V69" s="111">
        <f t="shared" si="14"/>
        <v>0</v>
      </c>
      <c r="W69" s="26">
        <v>0</v>
      </c>
      <c r="X69" s="26">
        <v>0</v>
      </c>
      <c r="Y69" s="26">
        <v>0</v>
      </c>
      <c r="Z69" s="111">
        <f t="shared" si="15"/>
        <v>0</v>
      </c>
      <c r="AA69" s="26">
        <v>0</v>
      </c>
      <c r="AB69" s="26">
        <v>0</v>
      </c>
      <c r="AC69" s="26">
        <v>0</v>
      </c>
      <c r="AD69" s="111">
        <f t="shared" si="16"/>
        <v>0</v>
      </c>
      <c r="AE69" s="26">
        <f t="shared" si="1"/>
        <v>0</v>
      </c>
      <c r="AF69" s="26">
        <f t="shared" si="2"/>
        <v>0</v>
      </c>
      <c r="AG69" s="26">
        <f t="shared" si="3"/>
        <v>0</v>
      </c>
      <c r="AH69" s="111">
        <f t="shared" si="4"/>
        <v>0</v>
      </c>
    </row>
    <row r="70" spans="1:34" ht="17.25" customHeight="1">
      <c r="A70" s="1">
        <v>61</v>
      </c>
      <c r="B70" s="277" t="s">
        <v>126</v>
      </c>
      <c r="C70" s="26">
        <v>0</v>
      </c>
      <c r="D70" s="26">
        <v>0</v>
      </c>
      <c r="E70" s="26">
        <v>0</v>
      </c>
      <c r="F70" s="111">
        <f t="shared" si="11"/>
        <v>0</v>
      </c>
      <c r="G70" s="269">
        <v>0</v>
      </c>
      <c r="H70" s="269">
        <v>0</v>
      </c>
      <c r="I70" s="269">
        <v>0</v>
      </c>
      <c r="J70" s="33">
        <f t="shared" si="12"/>
        <v>0</v>
      </c>
      <c r="K70" s="26">
        <v>0</v>
      </c>
      <c r="L70" s="26">
        <v>0</v>
      </c>
      <c r="M70" s="26">
        <v>0</v>
      </c>
      <c r="N70" s="111">
        <f t="shared" si="0"/>
        <v>0</v>
      </c>
      <c r="O70" s="270">
        <v>0</v>
      </c>
      <c r="P70" s="270">
        <v>0</v>
      </c>
      <c r="Q70" s="270">
        <v>0</v>
      </c>
      <c r="R70" s="296">
        <f t="shared" si="13"/>
        <v>0</v>
      </c>
      <c r="S70" s="26">
        <v>0</v>
      </c>
      <c r="T70" s="26">
        <v>0</v>
      </c>
      <c r="U70" s="26">
        <v>0</v>
      </c>
      <c r="V70" s="111">
        <f t="shared" si="14"/>
        <v>0</v>
      </c>
      <c r="W70" s="26">
        <v>0</v>
      </c>
      <c r="X70" s="26">
        <v>0</v>
      </c>
      <c r="Y70" s="26">
        <v>0</v>
      </c>
      <c r="Z70" s="111">
        <f t="shared" si="15"/>
        <v>0</v>
      </c>
      <c r="AA70" s="26">
        <v>0</v>
      </c>
      <c r="AB70" s="26">
        <v>0</v>
      </c>
      <c r="AC70" s="26">
        <v>0</v>
      </c>
      <c r="AD70" s="111">
        <f t="shared" si="16"/>
        <v>0</v>
      </c>
      <c r="AE70" s="26">
        <f t="shared" si="1"/>
        <v>0</v>
      </c>
      <c r="AF70" s="26">
        <f t="shared" si="2"/>
        <v>0</v>
      </c>
      <c r="AG70" s="26">
        <f t="shared" si="3"/>
        <v>0</v>
      </c>
      <c r="AH70" s="111">
        <f t="shared" si="4"/>
        <v>0</v>
      </c>
    </row>
    <row r="71" spans="1:34" ht="18.75" customHeight="1">
      <c r="A71" s="1">
        <v>62</v>
      </c>
      <c r="B71" s="277" t="s">
        <v>98</v>
      </c>
      <c r="C71" s="26">
        <v>0</v>
      </c>
      <c r="D71" s="26">
        <v>0</v>
      </c>
      <c r="E71" s="26">
        <v>0</v>
      </c>
      <c r="F71" s="111">
        <f t="shared" si="11"/>
        <v>0</v>
      </c>
      <c r="G71" s="269">
        <v>0</v>
      </c>
      <c r="H71" s="269">
        <v>0</v>
      </c>
      <c r="I71" s="269">
        <v>0</v>
      </c>
      <c r="J71" s="33">
        <f t="shared" si="12"/>
        <v>0</v>
      </c>
      <c r="K71" s="26">
        <v>0</v>
      </c>
      <c r="L71" s="26">
        <v>0</v>
      </c>
      <c r="M71" s="26">
        <v>0</v>
      </c>
      <c r="N71" s="111">
        <f t="shared" si="0"/>
        <v>0</v>
      </c>
      <c r="O71" s="270">
        <v>0</v>
      </c>
      <c r="P71" s="270">
        <v>0</v>
      </c>
      <c r="Q71" s="270">
        <v>0</v>
      </c>
      <c r="R71" s="296">
        <f t="shared" si="13"/>
        <v>0</v>
      </c>
      <c r="S71" s="26">
        <v>0</v>
      </c>
      <c r="T71" s="26">
        <v>0</v>
      </c>
      <c r="U71" s="26">
        <v>0</v>
      </c>
      <c r="V71" s="111">
        <f t="shared" si="14"/>
        <v>0</v>
      </c>
      <c r="W71" s="26">
        <v>0</v>
      </c>
      <c r="X71" s="26">
        <v>0</v>
      </c>
      <c r="Y71" s="26">
        <v>0</v>
      </c>
      <c r="Z71" s="111">
        <f t="shared" si="15"/>
        <v>0</v>
      </c>
      <c r="AA71" s="26">
        <v>0</v>
      </c>
      <c r="AB71" s="26">
        <v>0</v>
      </c>
      <c r="AC71" s="26">
        <v>0</v>
      </c>
      <c r="AD71" s="111">
        <f t="shared" si="16"/>
        <v>0</v>
      </c>
      <c r="AE71" s="26">
        <f t="shared" si="1"/>
        <v>0</v>
      </c>
      <c r="AF71" s="26">
        <f t="shared" si="2"/>
        <v>0</v>
      </c>
      <c r="AG71" s="26">
        <f t="shared" si="3"/>
        <v>0</v>
      </c>
      <c r="AH71" s="111">
        <f t="shared" si="4"/>
        <v>0</v>
      </c>
    </row>
    <row r="72" spans="1:34" ht="19.5" customHeight="1">
      <c r="A72" s="1">
        <v>63</v>
      </c>
      <c r="B72" s="277" t="s">
        <v>108</v>
      </c>
      <c r="C72" s="26">
        <v>0</v>
      </c>
      <c r="D72" s="26">
        <v>0</v>
      </c>
      <c r="E72" s="26">
        <v>0</v>
      </c>
      <c r="F72" s="111">
        <f t="shared" si="11"/>
        <v>0</v>
      </c>
      <c r="G72" s="269">
        <v>0</v>
      </c>
      <c r="H72" s="269">
        <v>0</v>
      </c>
      <c r="I72" s="269">
        <v>0</v>
      </c>
      <c r="J72" s="33">
        <f t="shared" si="12"/>
        <v>0</v>
      </c>
      <c r="K72" s="26">
        <v>0</v>
      </c>
      <c r="L72" s="26">
        <v>0</v>
      </c>
      <c r="M72" s="26">
        <v>0</v>
      </c>
      <c r="N72" s="111">
        <f t="shared" si="0"/>
        <v>0</v>
      </c>
      <c r="O72" s="270">
        <v>0</v>
      </c>
      <c r="P72" s="270">
        <v>0</v>
      </c>
      <c r="Q72" s="270">
        <v>0</v>
      </c>
      <c r="R72" s="296">
        <f t="shared" si="13"/>
        <v>0</v>
      </c>
      <c r="S72" s="26">
        <v>0</v>
      </c>
      <c r="T72" s="26">
        <v>0</v>
      </c>
      <c r="U72" s="26">
        <v>0</v>
      </c>
      <c r="V72" s="111">
        <f t="shared" si="14"/>
        <v>0</v>
      </c>
      <c r="W72" s="26">
        <v>0</v>
      </c>
      <c r="X72" s="26">
        <v>0</v>
      </c>
      <c r="Y72" s="26">
        <v>0</v>
      </c>
      <c r="Z72" s="111">
        <f t="shared" si="15"/>
        <v>0</v>
      </c>
      <c r="AA72" s="26">
        <v>0</v>
      </c>
      <c r="AB72" s="26">
        <v>0</v>
      </c>
      <c r="AC72" s="26">
        <v>0</v>
      </c>
      <c r="AD72" s="111">
        <f t="shared" si="16"/>
        <v>0</v>
      </c>
      <c r="AE72" s="26">
        <f t="shared" si="1"/>
        <v>0</v>
      </c>
      <c r="AF72" s="26">
        <f t="shared" si="2"/>
        <v>0</v>
      </c>
      <c r="AG72" s="26">
        <f t="shared" si="3"/>
        <v>0</v>
      </c>
      <c r="AH72" s="111">
        <f t="shared" si="4"/>
        <v>0</v>
      </c>
    </row>
    <row r="73" spans="1:34" ht="18.75" customHeight="1">
      <c r="A73" s="1">
        <v>64</v>
      </c>
      <c r="B73" s="277" t="s">
        <v>151</v>
      </c>
      <c r="C73" s="26">
        <v>0</v>
      </c>
      <c r="D73" s="26">
        <v>0</v>
      </c>
      <c r="E73" s="26">
        <v>0</v>
      </c>
      <c r="F73" s="111">
        <f t="shared" si="11"/>
        <v>0</v>
      </c>
      <c r="G73" s="269">
        <v>0</v>
      </c>
      <c r="H73" s="269">
        <v>0</v>
      </c>
      <c r="I73" s="269">
        <v>0</v>
      </c>
      <c r="J73" s="33">
        <f t="shared" si="12"/>
        <v>0</v>
      </c>
      <c r="K73" s="26">
        <v>0</v>
      </c>
      <c r="L73" s="26">
        <v>0</v>
      </c>
      <c r="M73" s="26">
        <v>0</v>
      </c>
      <c r="N73" s="111">
        <f aca="true" t="shared" si="17" ref="N73:N82">SUM(K73:M73)</f>
        <v>0</v>
      </c>
      <c r="O73" s="270">
        <v>0</v>
      </c>
      <c r="P73" s="270">
        <v>0</v>
      </c>
      <c r="Q73" s="270">
        <v>0</v>
      </c>
      <c r="R73" s="296">
        <f t="shared" si="13"/>
        <v>0</v>
      </c>
      <c r="S73" s="26">
        <v>0</v>
      </c>
      <c r="T73" s="26">
        <v>0</v>
      </c>
      <c r="U73" s="26">
        <v>0</v>
      </c>
      <c r="V73" s="111">
        <f t="shared" si="14"/>
        <v>0</v>
      </c>
      <c r="W73" s="26">
        <v>0</v>
      </c>
      <c r="X73" s="26">
        <v>0</v>
      </c>
      <c r="Y73" s="26">
        <v>0</v>
      </c>
      <c r="Z73" s="111">
        <f t="shared" si="15"/>
        <v>0</v>
      </c>
      <c r="AA73" s="26">
        <v>0</v>
      </c>
      <c r="AB73" s="26">
        <v>0</v>
      </c>
      <c r="AC73" s="26">
        <v>0</v>
      </c>
      <c r="AD73" s="111">
        <f t="shared" si="16"/>
        <v>0</v>
      </c>
      <c r="AE73" s="26">
        <f aca="true" t="shared" si="18" ref="AE73:AE82">SUM(C73,G73,K73,O73,S73,W73,AA73)</f>
        <v>0</v>
      </c>
      <c r="AF73" s="26">
        <f aca="true" t="shared" si="19" ref="AF73:AF82">SUM(D73,H73,L73,P73,T73,X73,AB73)</f>
        <v>0</v>
      </c>
      <c r="AG73" s="26">
        <f aca="true" t="shared" si="20" ref="AG73:AG82">SUM(E73,I73,M73,Q73,U73,Y73,AC73)</f>
        <v>0</v>
      </c>
      <c r="AH73" s="111">
        <f aca="true" t="shared" si="21" ref="AH73:AH82">SUM(F73,J73,N73,R73,V73,Z73,AD73)</f>
        <v>0</v>
      </c>
    </row>
    <row r="74" spans="1:34" ht="19.5" customHeight="1">
      <c r="A74" s="1">
        <v>65</v>
      </c>
      <c r="B74" s="277" t="s">
        <v>99</v>
      </c>
      <c r="C74" s="26">
        <v>0</v>
      </c>
      <c r="D74" s="26">
        <v>0</v>
      </c>
      <c r="E74" s="26">
        <v>0</v>
      </c>
      <c r="F74" s="111">
        <f t="shared" si="11"/>
        <v>0</v>
      </c>
      <c r="G74" s="269">
        <v>0</v>
      </c>
      <c r="H74" s="269">
        <v>0</v>
      </c>
      <c r="I74" s="269">
        <v>0</v>
      </c>
      <c r="J74" s="33">
        <f t="shared" si="12"/>
        <v>0</v>
      </c>
      <c r="K74" s="26">
        <v>0</v>
      </c>
      <c r="L74" s="26">
        <v>0</v>
      </c>
      <c r="M74" s="26">
        <v>0</v>
      </c>
      <c r="N74" s="111">
        <f t="shared" si="17"/>
        <v>0</v>
      </c>
      <c r="O74" s="270">
        <v>0</v>
      </c>
      <c r="P74" s="270">
        <v>0</v>
      </c>
      <c r="Q74" s="270">
        <v>0</v>
      </c>
      <c r="R74" s="296">
        <f t="shared" si="13"/>
        <v>0</v>
      </c>
      <c r="S74" s="26">
        <v>0</v>
      </c>
      <c r="T74" s="26">
        <v>0</v>
      </c>
      <c r="U74" s="26">
        <v>0</v>
      </c>
      <c r="V74" s="111">
        <f t="shared" si="14"/>
        <v>0</v>
      </c>
      <c r="W74" s="26">
        <v>0</v>
      </c>
      <c r="X74" s="26">
        <v>0</v>
      </c>
      <c r="Y74" s="26">
        <v>0</v>
      </c>
      <c r="Z74" s="111">
        <f t="shared" si="15"/>
        <v>0</v>
      </c>
      <c r="AA74" s="26">
        <v>0</v>
      </c>
      <c r="AB74" s="26">
        <v>0</v>
      </c>
      <c r="AC74" s="26">
        <v>0</v>
      </c>
      <c r="AD74" s="111">
        <f t="shared" si="16"/>
        <v>0</v>
      </c>
      <c r="AE74" s="26">
        <f t="shared" si="18"/>
        <v>0</v>
      </c>
      <c r="AF74" s="26">
        <f t="shared" si="19"/>
        <v>0</v>
      </c>
      <c r="AG74" s="26">
        <f t="shared" si="20"/>
        <v>0</v>
      </c>
      <c r="AH74" s="111">
        <f t="shared" si="21"/>
        <v>0</v>
      </c>
    </row>
    <row r="75" spans="1:34" ht="20.25" customHeight="1">
      <c r="A75" s="1">
        <v>66</v>
      </c>
      <c r="B75" s="277" t="s">
        <v>100</v>
      </c>
      <c r="C75" s="26">
        <v>0</v>
      </c>
      <c r="D75" s="26">
        <v>0</v>
      </c>
      <c r="E75" s="26">
        <v>0</v>
      </c>
      <c r="F75" s="111">
        <f t="shared" si="11"/>
        <v>0</v>
      </c>
      <c r="G75" s="269">
        <v>0</v>
      </c>
      <c r="H75" s="269">
        <v>0</v>
      </c>
      <c r="I75" s="269">
        <v>0</v>
      </c>
      <c r="J75" s="33">
        <f t="shared" si="12"/>
        <v>0</v>
      </c>
      <c r="K75" s="26">
        <v>0</v>
      </c>
      <c r="L75" s="26">
        <v>0</v>
      </c>
      <c r="M75" s="26">
        <v>0</v>
      </c>
      <c r="N75" s="111">
        <f t="shared" si="17"/>
        <v>0</v>
      </c>
      <c r="O75" s="270">
        <v>0</v>
      </c>
      <c r="P75" s="270">
        <v>0</v>
      </c>
      <c r="Q75" s="270">
        <v>0</v>
      </c>
      <c r="R75" s="296">
        <f t="shared" si="13"/>
        <v>0</v>
      </c>
      <c r="S75" s="26">
        <v>0</v>
      </c>
      <c r="T75" s="26">
        <v>0</v>
      </c>
      <c r="U75" s="26">
        <v>0</v>
      </c>
      <c r="V75" s="111">
        <f t="shared" si="14"/>
        <v>0</v>
      </c>
      <c r="W75" s="26">
        <v>0</v>
      </c>
      <c r="X75" s="26">
        <v>0</v>
      </c>
      <c r="Y75" s="26">
        <v>0</v>
      </c>
      <c r="Z75" s="111">
        <f t="shared" si="15"/>
        <v>0</v>
      </c>
      <c r="AA75" s="26">
        <v>0</v>
      </c>
      <c r="AB75" s="26">
        <v>0</v>
      </c>
      <c r="AC75" s="26">
        <v>0</v>
      </c>
      <c r="AD75" s="111">
        <f t="shared" si="16"/>
        <v>0</v>
      </c>
      <c r="AE75" s="26">
        <f t="shared" si="18"/>
        <v>0</v>
      </c>
      <c r="AF75" s="26">
        <f t="shared" si="19"/>
        <v>0</v>
      </c>
      <c r="AG75" s="26">
        <f t="shared" si="20"/>
        <v>0</v>
      </c>
      <c r="AH75" s="111">
        <f t="shared" si="21"/>
        <v>0</v>
      </c>
    </row>
    <row r="76" spans="1:34" ht="18" customHeight="1">
      <c r="A76" s="42">
        <v>67</v>
      </c>
      <c r="B76" s="304" t="s">
        <v>130</v>
      </c>
      <c r="C76" s="166">
        <v>0</v>
      </c>
      <c r="D76" s="166">
        <v>0</v>
      </c>
      <c r="E76" s="166">
        <v>0</v>
      </c>
      <c r="F76" s="158">
        <f t="shared" si="11"/>
        <v>0</v>
      </c>
      <c r="G76" s="167">
        <v>0</v>
      </c>
      <c r="H76" s="167">
        <v>0</v>
      </c>
      <c r="I76" s="167">
        <v>0</v>
      </c>
      <c r="J76" s="43">
        <f t="shared" si="12"/>
        <v>0</v>
      </c>
      <c r="K76" s="166">
        <v>0</v>
      </c>
      <c r="L76" s="166">
        <v>0</v>
      </c>
      <c r="M76" s="166">
        <v>0</v>
      </c>
      <c r="N76" s="158">
        <f t="shared" si="17"/>
        <v>0</v>
      </c>
      <c r="O76" s="279">
        <v>0</v>
      </c>
      <c r="P76" s="279">
        <v>0</v>
      </c>
      <c r="Q76" s="279">
        <v>0</v>
      </c>
      <c r="R76" s="283">
        <f t="shared" si="13"/>
        <v>0</v>
      </c>
      <c r="S76" s="166">
        <v>0</v>
      </c>
      <c r="T76" s="166">
        <v>0</v>
      </c>
      <c r="U76" s="166">
        <v>0</v>
      </c>
      <c r="V76" s="158">
        <f t="shared" si="14"/>
        <v>0</v>
      </c>
      <c r="W76" s="166">
        <v>0</v>
      </c>
      <c r="X76" s="166">
        <v>0</v>
      </c>
      <c r="Y76" s="166">
        <v>0</v>
      </c>
      <c r="Z76" s="158">
        <f t="shared" si="15"/>
        <v>0</v>
      </c>
      <c r="AA76" s="166">
        <v>0</v>
      </c>
      <c r="AB76" s="166">
        <v>0</v>
      </c>
      <c r="AC76" s="166">
        <v>0</v>
      </c>
      <c r="AD76" s="158">
        <f t="shared" si="16"/>
        <v>0</v>
      </c>
      <c r="AE76" s="166">
        <f t="shared" si="18"/>
        <v>0</v>
      </c>
      <c r="AF76" s="166">
        <f t="shared" si="19"/>
        <v>0</v>
      </c>
      <c r="AG76" s="166">
        <f t="shared" si="20"/>
        <v>0</v>
      </c>
      <c r="AH76" s="158">
        <f t="shared" si="21"/>
        <v>0</v>
      </c>
    </row>
    <row r="77" spans="1:34" ht="18" customHeight="1">
      <c r="A77" s="28"/>
      <c r="B77" s="29"/>
      <c r="C77" s="29"/>
      <c r="D77" s="29"/>
      <c r="E77" s="29"/>
      <c r="F77" s="112"/>
      <c r="G77" s="274"/>
      <c r="H77" s="274"/>
      <c r="I77" s="274"/>
      <c r="J77" s="397"/>
      <c r="K77" s="29"/>
      <c r="L77" s="29"/>
      <c r="M77" s="29"/>
      <c r="N77" s="112"/>
      <c r="O77" s="275"/>
      <c r="P77" s="275"/>
      <c r="Q77" s="275"/>
      <c r="R77" s="398"/>
      <c r="S77" s="29"/>
      <c r="T77" s="29"/>
      <c r="U77" s="29"/>
      <c r="V77" s="112"/>
      <c r="W77" s="29"/>
      <c r="X77" s="29"/>
      <c r="Y77" s="29"/>
      <c r="Z77" s="112"/>
      <c r="AA77" s="29"/>
      <c r="AB77" s="29"/>
      <c r="AC77" s="29"/>
      <c r="AD77" s="112"/>
      <c r="AE77" s="29"/>
      <c r="AF77" s="29"/>
      <c r="AG77" s="29"/>
      <c r="AH77" s="112"/>
    </row>
    <row r="78" spans="1:34" ht="18" customHeight="1">
      <c r="A78" s="28"/>
      <c r="B78" s="29"/>
      <c r="C78" s="29"/>
      <c r="D78" s="29"/>
      <c r="E78" s="29"/>
      <c r="F78" s="112"/>
      <c r="G78" s="274"/>
      <c r="H78" s="274"/>
      <c r="I78" s="274"/>
      <c r="J78" s="397"/>
      <c r="K78" s="29"/>
      <c r="L78" s="29"/>
      <c r="M78" s="29"/>
      <c r="N78" s="112"/>
      <c r="O78" s="275"/>
      <c r="P78" s="275"/>
      <c r="Q78" s="275"/>
      <c r="R78" s="398"/>
      <c r="S78" s="29"/>
      <c r="T78" s="29"/>
      <c r="U78" s="29"/>
      <c r="V78" s="112"/>
      <c r="W78" s="29"/>
      <c r="X78" s="29"/>
      <c r="Y78" s="29"/>
      <c r="Z78" s="112"/>
      <c r="AA78" s="29"/>
      <c r="AB78" s="29"/>
      <c r="AC78" s="29"/>
      <c r="AD78" s="112"/>
      <c r="AE78" s="29"/>
      <c r="AF78" s="29"/>
      <c r="AG78" s="29"/>
      <c r="AH78" s="112"/>
    </row>
    <row r="79" spans="1:34" ht="20.25" customHeight="1">
      <c r="A79" s="25">
        <v>68</v>
      </c>
      <c r="B79" s="27" t="s">
        <v>89</v>
      </c>
      <c r="C79" s="108">
        <v>0</v>
      </c>
      <c r="D79" s="108">
        <v>2</v>
      </c>
      <c r="E79" s="108">
        <v>0</v>
      </c>
      <c r="F79" s="109">
        <f t="shared" si="11"/>
        <v>2</v>
      </c>
      <c r="G79" s="175">
        <v>0</v>
      </c>
      <c r="H79" s="175">
        <v>0</v>
      </c>
      <c r="I79" s="175">
        <v>0</v>
      </c>
      <c r="J79" s="294">
        <f t="shared" si="12"/>
        <v>0</v>
      </c>
      <c r="K79" s="108">
        <v>0</v>
      </c>
      <c r="L79" s="108">
        <v>0</v>
      </c>
      <c r="M79" s="108">
        <v>0</v>
      </c>
      <c r="N79" s="109">
        <f t="shared" si="17"/>
        <v>0</v>
      </c>
      <c r="O79" s="273">
        <v>0</v>
      </c>
      <c r="P79" s="273">
        <v>0</v>
      </c>
      <c r="Q79" s="273">
        <v>0</v>
      </c>
      <c r="R79" s="297">
        <f t="shared" si="13"/>
        <v>0</v>
      </c>
      <c r="S79" s="108">
        <v>0</v>
      </c>
      <c r="T79" s="108">
        <v>0</v>
      </c>
      <c r="U79" s="108">
        <v>0</v>
      </c>
      <c r="V79" s="109">
        <f t="shared" si="14"/>
        <v>0</v>
      </c>
      <c r="W79" s="108">
        <v>0</v>
      </c>
      <c r="X79" s="108">
        <v>0</v>
      </c>
      <c r="Y79" s="108">
        <v>0</v>
      </c>
      <c r="Z79" s="109">
        <f t="shared" si="15"/>
        <v>0</v>
      </c>
      <c r="AA79" s="108">
        <v>0</v>
      </c>
      <c r="AB79" s="108">
        <v>0</v>
      </c>
      <c r="AC79" s="108">
        <v>0</v>
      </c>
      <c r="AD79" s="109">
        <f t="shared" si="16"/>
        <v>0</v>
      </c>
      <c r="AE79" s="108">
        <f t="shared" si="18"/>
        <v>0</v>
      </c>
      <c r="AF79" s="108">
        <f t="shared" si="19"/>
        <v>2</v>
      </c>
      <c r="AG79" s="108">
        <f t="shared" si="20"/>
        <v>0</v>
      </c>
      <c r="AH79" s="109">
        <f t="shared" si="21"/>
        <v>2</v>
      </c>
    </row>
    <row r="80" spans="1:34" ht="19.5" customHeight="1">
      <c r="A80" s="1">
        <v>69</v>
      </c>
      <c r="B80" s="277" t="s">
        <v>90</v>
      </c>
      <c r="C80" s="26">
        <v>0</v>
      </c>
      <c r="D80" s="26">
        <v>0</v>
      </c>
      <c r="E80" s="26">
        <v>0</v>
      </c>
      <c r="F80" s="111">
        <f t="shared" si="11"/>
        <v>0</v>
      </c>
      <c r="G80" s="269">
        <v>0</v>
      </c>
      <c r="H80" s="269">
        <v>0</v>
      </c>
      <c r="I80" s="269">
        <v>0</v>
      </c>
      <c r="J80" s="33">
        <f t="shared" si="12"/>
        <v>0</v>
      </c>
      <c r="K80" s="26">
        <v>0</v>
      </c>
      <c r="L80" s="26">
        <v>0</v>
      </c>
      <c r="M80" s="26">
        <v>0</v>
      </c>
      <c r="N80" s="111">
        <f t="shared" si="17"/>
        <v>0</v>
      </c>
      <c r="O80" s="270">
        <v>0</v>
      </c>
      <c r="P80" s="270">
        <v>0</v>
      </c>
      <c r="Q80" s="270">
        <v>0</v>
      </c>
      <c r="R80" s="296">
        <f t="shared" si="13"/>
        <v>0</v>
      </c>
      <c r="S80" s="26">
        <v>0</v>
      </c>
      <c r="T80" s="26">
        <v>0</v>
      </c>
      <c r="U80" s="26">
        <v>0</v>
      </c>
      <c r="V80" s="111">
        <f t="shared" si="14"/>
        <v>0</v>
      </c>
      <c r="W80" s="26">
        <v>0</v>
      </c>
      <c r="X80" s="26">
        <v>0</v>
      </c>
      <c r="Y80" s="26">
        <v>0</v>
      </c>
      <c r="Z80" s="111">
        <f t="shared" si="15"/>
        <v>0</v>
      </c>
      <c r="AA80" s="26">
        <v>0</v>
      </c>
      <c r="AB80" s="26">
        <v>0</v>
      </c>
      <c r="AC80" s="26">
        <v>0</v>
      </c>
      <c r="AD80" s="111">
        <f t="shared" si="16"/>
        <v>0</v>
      </c>
      <c r="AE80" s="26">
        <f t="shared" si="18"/>
        <v>0</v>
      </c>
      <c r="AF80" s="26">
        <f t="shared" si="19"/>
        <v>0</v>
      </c>
      <c r="AG80" s="26">
        <f t="shared" si="20"/>
        <v>0</v>
      </c>
      <c r="AH80" s="111">
        <f t="shared" si="21"/>
        <v>0</v>
      </c>
    </row>
    <row r="81" spans="1:34" ht="20.25" customHeight="1">
      <c r="A81" s="1">
        <v>70</v>
      </c>
      <c r="B81" s="277" t="s">
        <v>91</v>
      </c>
      <c r="C81" s="26">
        <v>0</v>
      </c>
      <c r="D81" s="26">
        <v>0</v>
      </c>
      <c r="E81" s="26">
        <v>0</v>
      </c>
      <c r="F81" s="111">
        <f t="shared" si="11"/>
        <v>0</v>
      </c>
      <c r="G81" s="269">
        <v>0</v>
      </c>
      <c r="H81" s="269">
        <v>0</v>
      </c>
      <c r="I81" s="269">
        <v>0</v>
      </c>
      <c r="J81" s="33">
        <f t="shared" si="12"/>
        <v>0</v>
      </c>
      <c r="K81" s="26">
        <v>0</v>
      </c>
      <c r="L81" s="26">
        <v>0</v>
      </c>
      <c r="M81" s="26">
        <v>0</v>
      </c>
      <c r="N81" s="111">
        <f t="shared" si="17"/>
        <v>0</v>
      </c>
      <c r="O81" s="270">
        <v>0</v>
      </c>
      <c r="P81" s="270">
        <v>0</v>
      </c>
      <c r="Q81" s="270">
        <v>0</v>
      </c>
      <c r="R81" s="296">
        <f t="shared" si="13"/>
        <v>0</v>
      </c>
      <c r="S81" s="26">
        <v>0</v>
      </c>
      <c r="T81" s="26">
        <v>0</v>
      </c>
      <c r="U81" s="26">
        <v>0</v>
      </c>
      <c r="V81" s="111">
        <f t="shared" si="14"/>
        <v>0</v>
      </c>
      <c r="W81" s="26">
        <v>0</v>
      </c>
      <c r="X81" s="26">
        <v>0</v>
      </c>
      <c r="Y81" s="26">
        <v>0</v>
      </c>
      <c r="Z81" s="111">
        <f t="shared" si="15"/>
        <v>0</v>
      </c>
      <c r="AA81" s="26">
        <v>0</v>
      </c>
      <c r="AB81" s="26">
        <v>0</v>
      </c>
      <c r="AC81" s="26">
        <v>0</v>
      </c>
      <c r="AD81" s="111">
        <f t="shared" si="16"/>
        <v>0</v>
      </c>
      <c r="AE81" s="26">
        <f t="shared" si="18"/>
        <v>0</v>
      </c>
      <c r="AF81" s="26">
        <f t="shared" si="19"/>
        <v>0</v>
      </c>
      <c r="AG81" s="26">
        <f t="shared" si="20"/>
        <v>0</v>
      </c>
      <c r="AH81" s="111">
        <f t="shared" si="21"/>
        <v>0</v>
      </c>
    </row>
    <row r="82" spans="1:34" s="120" customFormat="1" ht="21">
      <c r="A82" s="169"/>
      <c r="B82" s="282" t="s">
        <v>20</v>
      </c>
      <c r="C82" s="158">
        <f>SUM(C6:C81)</f>
        <v>1</v>
      </c>
      <c r="D82" s="158">
        <f aca="true" t="shared" si="22" ref="D82:AD82">SUM(D6:D81)</f>
        <v>78</v>
      </c>
      <c r="E82" s="158">
        <f t="shared" si="22"/>
        <v>25</v>
      </c>
      <c r="F82" s="252">
        <f t="shared" si="22"/>
        <v>104</v>
      </c>
      <c r="G82" s="43">
        <f t="shared" si="22"/>
        <v>0</v>
      </c>
      <c r="H82" s="43">
        <f t="shared" si="22"/>
        <v>38</v>
      </c>
      <c r="I82" s="43">
        <f t="shared" si="22"/>
        <v>6</v>
      </c>
      <c r="J82" s="280">
        <f t="shared" si="22"/>
        <v>44</v>
      </c>
      <c r="K82" s="158">
        <f>SUM(K6:K81)</f>
        <v>0</v>
      </c>
      <c r="L82" s="158">
        <f>SUM(L6:L81)</f>
        <v>0</v>
      </c>
      <c r="M82" s="158">
        <f>SUM(M6:M81)</f>
        <v>0</v>
      </c>
      <c r="N82" s="158">
        <f t="shared" si="17"/>
        <v>0</v>
      </c>
      <c r="O82" s="283">
        <f t="shared" si="22"/>
        <v>0</v>
      </c>
      <c r="P82" s="283">
        <f t="shared" si="22"/>
        <v>8</v>
      </c>
      <c r="Q82" s="283">
        <f t="shared" si="22"/>
        <v>0</v>
      </c>
      <c r="R82" s="283">
        <f t="shared" si="22"/>
        <v>8</v>
      </c>
      <c r="S82" s="158">
        <f t="shared" si="22"/>
        <v>0</v>
      </c>
      <c r="T82" s="158">
        <f t="shared" si="22"/>
        <v>1</v>
      </c>
      <c r="U82" s="158">
        <f t="shared" si="22"/>
        <v>0</v>
      </c>
      <c r="V82" s="158">
        <f t="shared" si="22"/>
        <v>1</v>
      </c>
      <c r="W82" s="158">
        <f t="shared" si="22"/>
        <v>0</v>
      </c>
      <c r="X82" s="158">
        <f t="shared" si="22"/>
        <v>1</v>
      </c>
      <c r="Y82" s="158">
        <f t="shared" si="22"/>
        <v>0</v>
      </c>
      <c r="Z82" s="158">
        <f t="shared" si="22"/>
        <v>1</v>
      </c>
      <c r="AA82" s="158">
        <f t="shared" si="22"/>
        <v>0</v>
      </c>
      <c r="AB82" s="158">
        <f t="shared" si="22"/>
        <v>0</v>
      </c>
      <c r="AC82" s="158">
        <f t="shared" si="22"/>
        <v>0</v>
      </c>
      <c r="AD82" s="158">
        <f t="shared" si="22"/>
        <v>0</v>
      </c>
      <c r="AE82" s="158">
        <f t="shared" si="18"/>
        <v>1</v>
      </c>
      <c r="AF82" s="158">
        <f t="shared" si="19"/>
        <v>126</v>
      </c>
      <c r="AG82" s="158">
        <f t="shared" si="20"/>
        <v>31</v>
      </c>
      <c r="AH82" s="280">
        <f t="shared" si="21"/>
        <v>158</v>
      </c>
    </row>
    <row r="83" spans="1:34" ht="20.25">
      <c r="A83" s="346"/>
      <c r="B83" s="347"/>
      <c r="C83" s="346"/>
      <c r="D83" s="633"/>
      <c r="E83" s="633"/>
      <c r="F83" s="633"/>
      <c r="G83" s="633"/>
      <c r="H83" s="633"/>
      <c r="I83" s="633"/>
      <c r="J83" s="633"/>
      <c r="K83" s="633"/>
      <c r="L83" s="633"/>
      <c r="M83" s="633"/>
      <c r="N83" s="633"/>
      <c r="O83" s="633"/>
      <c r="P83" s="347"/>
      <c r="Q83" s="347"/>
      <c r="R83" s="347"/>
      <c r="S83" s="347"/>
      <c r="T83" s="347"/>
      <c r="U83" s="347"/>
      <c r="V83" s="347"/>
      <c r="W83" s="633" t="s">
        <v>381</v>
      </c>
      <c r="X83" s="633"/>
      <c r="Y83" s="633"/>
      <c r="Z83" s="633"/>
      <c r="AA83" s="633"/>
      <c r="AB83" s="633"/>
      <c r="AC83" s="633"/>
      <c r="AD83" s="633"/>
      <c r="AE83" s="633"/>
      <c r="AF83" s="633"/>
      <c r="AG83" s="633"/>
      <c r="AH83" s="633"/>
    </row>
    <row r="84" spans="1:30" ht="21">
      <c r="A84" s="559" t="s">
        <v>383</v>
      </c>
      <c r="B84" s="559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AD84" s="171"/>
    </row>
    <row r="86" ht="21">
      <c r="A86" s="10" t="s">
        <v>196</v>
      </c>
    </row>
    <row r="87" spans="1:2" ht="21">
      <c r="A87" s="10" t="s">
        <v>366</v>
      </c>
      <c r="B87" s="101"/>
    </row>
    <row r="88" ht="21">
      <c r="A88" s="10" t="s">
        <v>307</v>
      </c>
    </row>
  </sheetData>
  <mergeCells count="16">
    <mergeCell ref="D83:O83"/>
    <mergeCell ref="A84:V84"/>
    <mergeCell ref="W83:AH83"/>
    <mergeCell ref="AA4:AD4"/>
    <mergeCell ref="G4:J4"/>
    <mergeCell ref="O4:R4"/>
    <mergeCell ref="S4:V4"/>
    <mergeCell ref="W4:Z4"/>
    <mergeCell ref="W3:Z3"/>
    <mergeCell ref="AA3:AD3"/>
    <mergeCell ref="AE3:AH3"/>
    <mergeCell ref="C3:F3"/>
    <mergeCell ref="G3:J3"/>
    <mergeCell ref="O3:R3"/>
    <mergeCell ref="S3:V3"/>
    <mergeCell ref="K3:N3"/>
  </mergeCells>
  <printOptions horizontalCentered="1"/>
  <pageMargins left="0.24" right="0" top="0.45" bottom="0.1968503937007874" header="0.36" footer="0.31"/>
  <pageSetup horizontalDpi="600" verticalDpi="600" orientation="landscape" paperSize="9" scale="9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I40"/>
  <sheetViews>
    <sheetView workbookViewId="0" topLeftCell="A16">
      <selection activeCell="J42" sqref="J42"/>
    </sheetView>
  </sheetViews>
  <sheetFormatPr defaultColWidth="9.140625" defaultRowHeight="24" customHeight="1"/>
  <cols>
    <col min="1" max="1" width="4.28125" style="324" bestFit="1" customWidth="1"/>
    <col min="2" max="2" width="29.00390625" style="306" customWidth="1"/>
    <col min="3" max="3" width="2.57421875" style="324" bestFit="1" customWidth="1"/>
    <col min="4" max="5" width="3.8515625" style="324" bestFit="1" customWidth="1"/>
    <col min="6" max="6" width="3.8515625" style="328" bestFit="1" customWidth="1"/>
    <col min="7" max="8" width="3.8515625" style="324" bestFit="1" customWidth="1"/>
    <col min="9" max="10" width="3.140625" style="324" customWidth="1"/>
    <col min="11" max="11" width="3.8515625" style="328" bestFit="1" customWidth="1"/>
    <col min="12" max="15" width="3.8515625" style="324" bestFit="1" customWidth="1"/>
    <col min="16" max="16" width="3.8515625" style="328" bestFit="1" customWidth="1"/>
    <col min="17" max="19" width="3.140625" style="324" customWidth="1"/>
    <col min="20" max="20" width="3.140625" style="328" customWidth="1"/>
    <col min="21" max="21" width="3.140625" style="324" customWidth="1"/>
    <col min="22" max="23" width="2.57421875" style="324" bestFit="1" customWidth="1"/>
    <col min="24" max="24" width="3.140625" style="324" customWidth="1"/>
    <col min="25" max="25" width="3.140625" style="328" customWidth="1"/>
    <col min="26" max="29" width="3.140625" style="306" customWidth="1"/>
    <col min="30" max="30" width="3.140625" style="327" customWidth="1"/>
    <col min="31" max="31" width="3.140625" style="324" customWidth="1"/>
    <col min="32" max="32" width="2.8515625" style="324" customWidth="1"/>
    <col min="33" max="33" width="3.57421875" style="324" customWidth="1"/>
    <col min="34" max="34" width="4.28125" style="328" customWidth="1"/>
    <col min="35" max="35" width="8.421875" style="335" bestFit="1" customWidth="1"/>
    <col min="36" max="16384" width="9.140625" style="306" customWidth="1"/>
  </cols>
  <sheetData>
    <row r="1" spans="1:35" ht="24" customHeight="1">
      <c r="A1" s="652" t="s">
        <v>326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3"/>
    </row>
    <row r="2" spans="1:35" ht="22.5" customHeight="1">
      <c r="A2" s="340" t="s">
        <v>146</v>
      </c>
      <c r="B2" s="307" t="s">
        <v>0</v>
      </c>
      <c r="C2" s="654" t="s">
        <v>327</v>
      </c>
      <c r="D2" s="655"/>
      <c r="E2" s="655"/>
      <c r="F2" s="655"/>
      <c r="G2" s="655"/>
      <c r="H2" s="655"/>
      <c r="I2" s="655"/>
      <c r="J2" s="655"/>
      <c r="K2" s="656"/>
      <c r="L2" s="657" t="s">
        <v>328</v>
      </c>
      <c r="M2" s="655"/>
      <c r="N2" s="655"/>
      <c r="O2" s="655"/>
      <c r="P2" s="656"/>
      <c r="Q2" s="643" t="s">
        <v>286</v>
      </c>
      <c r="R2" s="644"/>
      <c r="S2" s="644"/>
      <c r="T2" s="644"/>
      <c r="U2" s="644"/>
      <c r="V2" s="644"/>
      <c r="W2" s="644"/>
      <c r="X2" s="644"/>
      <c r="Y2" s="644"/>
      <c r="Z2" s="658" t="s">
        <v>329</v>
      </c>
      <c r="AA2" s="659"/>
      <c r="AB2" s="659"/>
      <c r="AC2" s="659"/>
      <c r="AD2" s="660"/>
      <c r="AE2" s="645" t="s">
        <v>330</v>
      </c>
      <c r="AF2" s="661"/>
      <c r="AG2" s="661"/>
      <c r="AH2" s="648"/>
      <c r="AI2" s="336" t="s">
        <v>331</v>
      </c>
    </row>
    <row r="3" spans="1:35" ht="20.25" customHeight="1">
      <c r="A3" s="341"/>
      <c r="B3" s="309"/>
      <c r="C3" s="643" t="s">
        <v>302</v>
      </c>
      <c r="D3" s="643"/>
      <c r="E3" s="643"/>
      <c r="F3" s="643"/>
      <c r="G3" s="643" t="s">
        <v>303</v>
      </c>
      <c r="H3" s="644"/>
      <c r="I3" s="644"/>
      <c r="J3" s="644"/>
      <c r="K3" s="645"/>
      <c r="L3" s="310"/>
      <c r="M3" s="311"/>
      <c r="N3" s="311"/>
      <c r="O3" s="312"/>
      <c r="P3" s="330"/>
      <c r="Q3" s="643" t="s">
        <v>302</v>
      </c>
      <c r="R3" s="643"/>
      <c r="S3" s="643"/>
      <c r="T3" s="643"/>
      <c r="U3" s="646" t="s">
        <v>303</v>
      </c>
      <c r="V3" s="647"/>
      <c r="W3" s="647"/>
      <c r="X3" s="647"/>
      <c r="Y3" s="648"/>
      <c r="Z3" s="649"/>
      <c r="AA3" s="650"/>
      <c r="AB3" s="650"/>
      <c r="AC3" s="650"/>
      <c r="AD3" s="651"/>
      <c r="AE3" s="643" t="s">
        <v>303</v>
      </c>
      <c r="AF3" s="643"/>
      <c r="AG3" s="643"/>
      <c r="AH3" s="643"/>
      <c r="AI3" s="337" t="s">
        <v>332</v>
      </c>
    </row>
    <row r="4" spans="1:35" ht="21" customHeight="1">
      <c r="A4" s="342"/>
      <c r="B4" s="314"/>
      <c r="C4" s="315" t="s">
        <v>235</v>
      </c>
      <c r="D4" s="315" t="s">
        <v>236</v>
      </c>
      <c r="E4" s="315" t="s">
        <v>237</v>
      </c>
      <c r="F4" s="326" t="s">
        <v>20</v>
      </c>
      <c r="G4" s="315" t="s">
        <v>287</v>
      </c>
      <c r="H4" s="315" t="s">
        <v>235</v>
      </c>
      <c r="I4" s="315" t="s">
        <v>236</v>
      </c>
      <c r="J4" s="315" t="s">
        <v>237</v>
      </c>
      <c r="K4" s="326" t="s">
        <v>20</v>
      </c>
      <c r="L4" s="315" t="s">
        <v>287</v>
      </c>
      <c r="M4" s="315" t="s">
        <v>235</v>
      </c>
      <c r="N4" s="315" t="s">
        <v>236</v>
      </c>
      <c r="O4" s="315" t="s">
        <v>237</v>
      </c>
      <c r="P4" s="326" t="s">
        <v>20</v>
      </c>
      <c r="Q4" s="315" t="s">
        <v>235</v>
      </c>
      <c r="R4" s="315" t="s">
        <v>236</v>
      </c>
      <c r="S4" s="315" t="s">
        <v>237</v>
      </c>
      <c r="T4" s="326" t="s">
        <v>20</v>
      </c>
      <c r="U4" s="315" t="s">
        <v>287</v>
      </c>
      <c r="V4" s="315" t="s">
        <v>235</v>
      </c>
      <c r="W4" s="315" t="s">
        <v>236</v>
      </c>
      <c r="X4" s="315" t="s">
        <v>237</v>
      </c>
      <c r="Y4" s="326" t="s">
        <v>20</v>
      </c>
      <c r="Z4" s="315" t="s">
        <v>287</v>
      </c>
      <c r="AA4" s="315" t="s">
        <v>235</v>
      </c>
      <c r="AB4" s="315" t="s">
        <v>236</v>
      </c>
      <c r="AC4" s="315" t="s">
        <v>237</v>
      </c>
      <c r="AD4" s="326" t="s">
        <v>20</v>
      </c>
      <c r="AE4" s="315" t="s">
        <v>235</v>
      </c>
      <c r="AF4" s="315" t="s">
        <v>236</v>
      </c>
      <c r="AG4" s="315" t="s">
        <v>237</v>
      </c>
      <c r="AH4" s="326" t="s">
        <v>20</v>
      </c>
      <c r="AI4" s="338"/>
    </row>
    <row r="5" spans="1:35" s="327" customFormat="1" ht="24" customHeight="1">
      <c r="A5" s="343"/>
      <c r="B5" s="325" t="s">
        <v>174</v>
      </c>
      <c r="C5" s="326">
        <f>SUM(C6:C24)</f>
        <v>3</v>
      </c>
      <c r="D5" s="326">
        <f aca="true" t="shared" si="0" ref="D5:AI5">SUM(D6:D24)</f>
        <v>15</v>
      </c>
      <c r="E5" s="326">
        <f t="shared" si="0"/>
        <v>18</v>
      </c>
      <c r="F5" s="326">
        <f t="shared" si="0"/>
        <v>36</v>
      </c>
      <c r="G5" s="326">
        <f t="shared" si="0"/>
        <v>8</v>
      </c>
      <c r="H5" s="326">
        <f t="shared" si="0"/>
        <v>9</v>
      </c>
      <c r="I5" s="326">
        <f t="shared" si="0"/>
        <v>7</v>
      </c>
      <c r="J5" s="326">
        <f t="shared" si="0"/>
        <v>0</v>
      </c>
      <c r="K5" s="326">
        <f t="shared" si="0"/>
        <v>24</v>
      </c>
      <c r="L5" s="326">
        <f t="shared" si="0"/>
        <v>8</v>
      </c>
      <c r="M5" s="326">
        <f t="shared" si="0"/>
        <v>12</v>
      </c>
      <c r="N5" s="326">
        <f t="shared" si="0"/>
        <v>22</v>
      </c>
      <c r="O5" s="326">
        <f t="shared" si="0"/>
        <v>18</v>
      </c>
      <c r="P5" s="326">
        <f t="shared" si="0"/>
        <v>60</v>
      </c>
      <c r="Q5" s="326">
        <f t="shared" si="0"/>
        <v>0</v>
      </c>
      <c r="R5" s="326">
        <f t="shared" si="0"/>
        <v>0</v>
      </c>
      <c r="S5" s="326">
        <f t="shared" si="0"/>
        <v>0</v>
      </c>
      <c r="T5" s="326">
        <f t="shared" si="0"/>
        <v>0</v>
      </c>
      <c r="U5" s="326">
        <f t="shared" si="0"/>
        <v>1</v>
      </c>
      <c r="V5" s="326">
        <f t="shared" si="0"/>
        <v>0</v>
      </c>
      <c r="W5" s="326">
        <f t="shared" si="0"/>
        <v>1</v>
      </c>
      <c r="X5" s="326">
        <f t="shared" si="0"/>
        <v>0</v>
      </c>
      <c r="Y5" s="326">
        <f t="shared" si="0"/>
        <v>2</v>
      </c>
      <c r="Z5" s="326">
        <f t="shared" si="0"/>
        <v>1</v>
      </c>
      <c r="AA5" s="326">
        <f t="shared" si="0"/>
        <v>0</v>
      </c>
      <c r="AB5" s="326">
        <f t="shared" si="0"/>
        <v>1</v>
      </c>
      <c r="AC5" s="326">
        <f t="shared" si="0"/>
        <v>0</v>
      </c>
      <c r="AD5" s="326">
        <f t="shared" si="0"/>
        <v>2</v>
      </c>
      <c r="AE5" s="326">
        <f t="shared" si="0"/>
        <v>1</v>
      </c>
      <c r="AF5" s="326">
        <f t="shared" si="0"/>
        <v>0</v>
      </c>
      <c r="AG5" s="326">
        <f t="shared" si="0"/>
        <v>0</v>
      </c>
      <c r="AH5" s="326">
        <f t="shared" si="0"/>
        <v>1</v>
      </c>
      <c r="AI5" s="334">
        <f t="shared" si="0"/>
        <v>63</v>
      </c>
    </row>
    <row r="6" spans="1:35" ht="24" customHeight="1">
      <c r="A6" s="319">
        <v>1</v>
      </c>
      <c r="B6" s="316" t="s">
        <v>333</v>
      </c>
      <c r="C6" s="315">
        <v>0</v>
      </c>
      <c r="D6" s="315">
        <v>0</v>
      </c>
      <c r="E6" s="315">
        <v>0</v>
      </c>
      <c r="F6" s="326">
        <f>SUM(C6:E6)</f>
        <v>0</v>
      </c>
      <c r="G6" s="317">
        <v>3</v>
      </c>
      <c r="H6" s="317">
        <v>3</v>
      </c>
      <c r="I6" s="315">
        <v>2</v>
      </c>
      <c r="J6" s="315">
        <v>0</v>
      </c>
      <c r="K6" s="329">
        <f>SUM(G6:J6)</f>
        <v>8</v>
      </c>
      <c r="L6" s="317">
        <f>SUM(G6)</f>
        <v>3</v>
      </c>
      <c r="M6" s="317">
        <f>SUM(C6,H6)</f>
        <v>3</v>
      </c>
      <c r="N6" s="317">
        <f>SUM(D6,I6)</f>
        <v>2</v>
      </c>
      <c r="O6" s="317">
        <f>SUM(E6,J6)</f>
        <v>0</v>
      </c>
      <c r="P6" s="329">
        <f>SUM(F6,K6)</f>
        <v>8</v>
      </c>
      <c r="Q6" s="315">
        <v>0</v>
      </c>
      <c r="R6" s="315">
        <v>0</v>
      </c>
      <c r="S6" s="315">
        <v>0</v>
      </c>
      <c r="T6" s="326">
        <f>SUM(Q6:S6)</f>
        <v>0</v>
      </c>
      <c r="U6" s="315">
        <v>1</v>
      </c>
      <c r="V6" s="315">
        <v>0</v>
      </c>
      <c r="W6" s="315">
        <v>0</v>
      </c>
      <c r="X6" s="315">
        <v>0</v>
      </c>
      <c r="Y6" s="326">
        <f aca="true" t="shared" si="1" ref="Y6:Y31">SUM(U6:X6)</f>
        <v>1</v>
      </c>
      <c r="Z6" s="315">
        <f>SUM(U6)</f>
        <v>1</v>
      </c>
      <c r="AA6" s="315">
        <f>SUM(Q6,V6)</f>
        <v>0</v>
      </c>
      <c r="AB6" s="315">
        <f>SUM(R6,W6)</f>
        <v>0</v>
      </c>
      <c r="AC6" s="315">
        <f>SUM(S6,X6)</f>
        <v>0</v>
      </c>
      <c r="AD6" s="326">
        <f>SUM(Z6:AC6)</f>
        <v>1</v>
      </c>
      <c r="AE6" s="315">
        <v>0</v>
      </c>
      <c r="AF6" s="315">
        <v>0</v>
      </c>
      <c r="AG6" s="315">
        <v>0</v>
      </c>
      <c r="AH6" s="326">
        <f>SUM(AE6:AG6)</f>
        <v>0</v>
      </c>
      <c r="AI6" s="318">
        <f aca="true" t="shared" si="2" ref="AI6:AI31">SUM(P6,AD6,AH6)</f>
        <v>9</v>
      </c>
    </row>
    <row r="7" spans="1:35" ht="24" customHeight="1">
      <c r="A7" s="319">
        <v>2</v>
      </c>
      <c r="B7" s="316" t="s">
        <v>334</v>
      </c>
      <c r="C7" s="315">
        <v>1</v>
      </c>
      <c r="D7" s="315">
        <v>1</v>
      </c>
      <c r="E7" s="315">
        <v>8</v>
      </c>
      <c r="F7" s="326">
        <f aca="true" t="shared" si="3" ref="F7:F29">SUM(C7:E7)</f>
        <v>10</v>
      </c>
      <c r="G7" s="317">
        <v>1</v>
      </c>
      <c r="H7" s="315">
        <v>1</v>
      </c>
      <c r="I7" s="315">
        <v>0</v>
      </c>
      <c r="J7" s="315">
        <v>0</v>
      </c>
      <c r="K7" s="329">
        <f aca="true" t="shared" si="4" ref="K7:K29">SUM(G7:J7)</f>
        <v>2</v>
      </c>
      <c r="L7" s="317">
        <f aca="true" t="shared" si="5" ref="L7:L29">SUM(G7)</f>
        <v>1</v>
      </c>
      <c r="M7" s="317">
        <f aca="true" t="shared" si="6" ref="M7:P29">SUM(C7,H7)</f>
        <v>2</v>
      </c>
      <c r="N7" s="317">
        <f t="shared" si="6"/>
        <v>1</v>
      </c>
      <c r="O7" s="317">
        <f t="shared" si="6"/>
        <v>8</v>
      </c>
      <c r="P7" s="329">
        <f t="shared" si="6"/>
        <v>12</v>
      </c>
      <c r="Q7" s="315">
        <v>0</v>
      </c>
      <c r="R7" s="315">
        <v>0</v>
      </c>
      <c r="S7" s="315">
        <v>0</v>
      </c>
      <c r="T7" s="326">
        <f aca="true" t="shared" si="7" ref="T7:T29">SUM(Q7:S7)</f>
        <v>0</v>
      </c>
      <c r="U7" s="315">
        <v>0</v>
      </c>
      <c r="V7" s="315">
        <v>0</v>
      </c>
      <c r="W7" s="315">
        <v>1</v>
      </c>
      <c r="X7" s="315">
        <v>0</v>
      </c>
      <c r="Y7" s="326">
        <f t="shared" si="1"/>
        <v>1</v>
      </c>
      <c r="Z7" s="315">
        <f aca="true" t="shared" si="8" ref="Z7:Z29">SUM(U7)</f>
        <v>0</v>
      </c>
      <c r="AA7" s="315">
        <f aca="true" t="shared" si="9" ref="AA7:AC29">SUM(Q7,V7)</f>
        <v>0</v>
      </c>
      <c r="AB7" s="315">
        <f t="shared" si="9"/>
        <v>1</v>
      </c>
      <c r="AC7" s="315">
        <f t="shared" si="9"/>
        <v>0</v>
      </c>
      <c r="AD7" s="326">
        <f aca="true" t="shared" si="10" ref="AD7:AD29">SUM(Z7:AC7)</f>
        <v>1</v>
      </c>
      <c r="AE7" s="315">
        <v>0</v>
      </c>
      <c r="AF7" s="315">
        <v>0</v>
      </c>
      <c r="AG7" s="315">
        <v>0</v>
      </c>
      <c r="AH7" s="326">
        <f aca="true" t="shared" si="11" ref="AH7:AH29">SUM(AE7:AG7)</f>
        <v>0</v>
      </c>
      <c r="AI7" s="318">
        <f t="shared" si="2"/>
        <v>13</v>
      </c>
    </row>
    <row r="8" spans="1:35" ht="24" customHeight="1">
      <c r="A8" s="319">
        <v>3</v>
      </c>
      <c r="B8" s="316" t="s">
        <v>335</v>
      </c>
      <c r="C8" s="315">
        <v>0</v>
      </c>
      <c r="D8" s="315">
        <v>0</v>
      </c>
      <c r="E8" s="315">
        <v>0</v>
      </c>
      <c r="F8" s="326">
        <f t="shared" si="3"/>
        <v>0</v>
      </c>
      <c r="G8" s="315">
        <v>0</v>
      </c>
      <c r="H8" s="315">
        <v>0</v>
      </c>
      <c r="I8" s="315">
        <v>1</v>
      </c>
      <c r="J8" s="315">
        <v>0</v>
      </c>
      <c r="K8" s="329">
        <f t="shared" si="4"/>
        <v>1</v>
      </c>
      <c r="L8" s="317">
        <f t="shared" si="5"/>
        <v>0</v>
      </c>
      <c r="M8" s="317">
        <f t="shared" si="6"/>
        <v>0</v>
      </c>
      <c r="N8" s="317">
        <f t="shared" si="6"/>
        <v>1</v>
      </c>
      <c r="O8" s="317">
        <f t="shared" si="6"/>
        <v>0</v>
      </c>
      <c r="P8" s="329">
        <f t="shared" si="6"/>
        <v>1</v>
      </c>
      <c r="Q8" s="315">
        <v>0</v>
      </c>
      <c r="R8" s="315">
        <v>0</v>
      </c>
      <c r="S8" s="315">
        <v>0</v>
      </c>
      <c r="T8" s="326">
        <f t="shared" si="7"/>
        <v>0</v>
      </c>
      <c r="U8" s="315">
        <v>0</v>
      </c>
      <c r="V8" s="315">
        <v>0</v>
      </c>
      <c r="W8" s="315">
        <v>0</v>
      </c>
      <c r="X8" s="315">
        <v>0</v>
      </c>
      <c r="Y8" s="326">
        <f t="shared" si="1"/>
        <v>0</v>
      </c>
      <c r="Z8" s="315">
        <f t="shared" si="8"/>
        <v>0</v>
      </c>
      <c r="AA8" s="315">
        <f t="shared" si="9"/>
        <v>0</v>
      </c>
      <c r="AB8" s="315">
        <f t="shared" si="9"/>
        <v>0</v>
      </c>
      <c r="AC8" s="315">
        <f t="shared" si="9"/>
        <v>0</v>
      </c>
      <c r="AD8" s="326">
        <f t="shared" si="10"/>
        <v>0</v>
      </c>
      <c r="AE8" s="315">
        <v>0</v>
      </c>
      <c r="AF8" s="315">
        <v>0</v>
      </c>
      <c r="AG8" s="315">
        <v>0</v>
      </c>
      <c r="AH8" s="326">
        <f t="shared" si="11"/>
        <v>0</v>
      </c>
      <c r="AI8" s="318">
        <f t="shared" si="2"/>
        <v>1</v>
      </c>
    </row>
    <row r="9" spans="1:35" ht="24" customHeight="1">
      <c r="A9" s="319">
        <v>4</v>
      </c>
      <c r="B9" s="316" t="s">
        <v>336</v>
      </c>
      <c r="C9" s="315">
        <v>0</v>
      </c>
      <c r="D9" s="315">
        <v>2</v>
      </c>
      <c r="E9" s="315">
        <v>0</v>
      </c>
      <c r="F9" s="326">
        <f>SUM(C9:E9)</f>
        <v>2</v>
      </c>
      <c r="G9" s="315">
        <v>1</v>
      </c>
      <c r="H9" s="315">
        <v>0</v>
      </c>
      <c r="I9" s="315">
        <v>1</v>
      </c>
      <c r="J9" s="315">
        <v>0</v>
      </c>
      <c r="K9" s="329">
        <f>SUM(G9:J9)</f>
        <v>2</v>
      </c>
      <c r="L9" s="317">
        <f>SUM(G9)</f>
        <v>1</v>
      </c>
      <c r="M9" s="317">
        <f>SUM(C9,H9)</f>
        <v>0</v>
      </c>
      <c r="N9" s="317">
        <f>SUM(D9,I9)</f>
        <v>3</v>
      </c>
      <c r="O9" s="317">
        <f>SUM(E9,J9)</f>
        <v>0</v>
      </c>
      <c r="P9" s="329">
        <f>SUM(F9,K9)</f>
        <v>4</v>
      </c>
      <c r="Q9" s="315">
        <v>0</v>
      </c>
      <c r="R9" s="315">
        <v>0</v>
      </c>
      <c r="S9" s="315">
        <v>0</v>
      </c>
      <c r="T9" s="326">
        <f>SUM(Q9:S9)</f>
        <v>0</v>
      </c>
      <c r="U9" s="315">
        <v>0</v>
      </c>
      <c r="V9" s="315">
        <v>0</v>
      </c>
      <c r="W9" s="315">
        <v>0</v>
      </c>
      <c r="X9" s="315">
        <v>0</v>
      </c>
      <c r="Y9" s="326">
        <f t="shared" si="1"/>
        <v>0</v>
      </c>
      <c r="Z9" s="315">
        <f>SUM(U9)</f>
        <v>0</v>
      </c>
      <c r="AA9" s="315">
        <f>SUM(Q9,V9)</f>
        <v>0</v>
      </c>
      <c r="AB9" s="315">
        <f>SUM(R9,W9)</f>
        <v>0</v>
      </c>
      <c r="AC9" s="315">
        <f>SUM(S9,X9)</f>
        <v>0</v>
      </c>
      <c r="AD9" s="326">
        <f>SUM(Z9:AC9)</f>
        <v>0</v>
      </c>
      <c r="AE9" s="315">
        <v>0</v>
      </c>
      <c r="AF9" s="315">
        <v>0</v>
      </c>
      <c r="AG9" s="315">
        <v>0</v>
      </c>
      <c r="AH9" s="326">
        <f>SUM(AE9:AG9)</f>
        <v>0</v>
      </c>
      <c r="AI9" s="318">
        <f t="shared" si="2"/>
        <v>4</v>
      </c>
    </row>
    <row r="10" spans="1:35" ht="24" customHeight="1">
      <c r="A10" s="319">
        <v>5</v>
      </c>
      <c r="B10" s="316" t="s">
        <v>337</v>
      </c>
      <c r="C10" s="315">
        <v>0</v>
      </c>
      <c r="D10" s="315">
        <v>1</v>
      </c>
      <c r="E10" s="315">
        <v>2</v>
      </c>
      <c r="F10" s="326">
        <f t="shared" si="3"/>
        <v>3</v>
      </c>
      <c r="G10" s="315">
        <v>0</v>
      </c>
      <c r="H10" s="315">
        <v>0</v>
      </c>
      <c r="I10" s="315">
        <v>0</v>
      </c>
      <c r="J10" s="315">
        <v>0</v>
      </c>
      <c r="K10" s="329">
        <f t="shared" si="4"/>
        <v>0</v>
      </c>
      <c r="L10" s="317">
        <f t="shared" si="5"/>
        <v>0</v>
      </c>
      <c r="M10" s="317">
        <f t="shared" si="6"/>
        <v>0</v>
      </c>
      <c r="N10" s="317">
        <f t="shared" si="6"/>
        <v>1</v>
      </c>
      <c r="O10" s="317">
        <f t="shared" si="6"/>
        <v>2</v>
      </c>
      <c r="P10" s="329">
        <f t="shared" si="6"/>
        <v>3</v>
      </c>
      <c r="Q10" s="315">
        <v>0</v>
      </c>
      <c r="R10" s="315">
        <v>0</v>
      </c>
      <c r="S10" s="315">
        <v>0</v>
      </c>
      <c r="T10" s="326">
        <f t="shared" si="7"/>
        <v>0</v>
      </c>
      <c r="U10" s="315">
        <v>0</v>
      </c>
      <c r="V10" s="315">
        <v>0</v>
      </c>
      <c r="W10" s="315">
        <v>0</v>
      </c>
      <c r="X10" s="315">
        <v>0</v>
      </c>
      <c r="Y10" s="326">
        <f t="shared" si="1"/>
        <v>0</v>
      </c>
      <c r="Z10" s="315">
        <f t="shared" si="8"/>
        <v>0</v>
      </c>
      <c r="AA10" s="315">
        <f t="shared" si="9"/>
        <v>0</v>
      </c>
      <c r="AB10" s="315">
        <f t="shared" si="9"/>
        <v>0</v>
      </c>
      <c r="AC10" s="315">
        <f t="shared" si="9"/>
        <v>0</v>
      </c>
      <c r="AD10" s="326">
        <f t="shared" si="10"/>
        <v>0</v>
      </c>
      <c r="AE10" s="315">
        <v>0</v>
      </c>
      <c r="AF10" s="315">
        <v>0</v>
      </c>
      <c r="AG10" s="315">
        <v>0</v>
      </c>
      <c r="AH10" s="326">
        <f t="shared" si="11"/>
        <v>0</v>
      </c>
      <c r="AI10" s="318">
        <f t="shared" si="2"/>
        <v>3</v>
      </c>
    </row>
    <row r="11" spans="1:35" ht="24" customHeight="1">
      <c r="A11" s="319">
        <v>6</v>
      </c>
      <c r="B11" s="316" t="s">
        <v>338</v>
      </c>
      <c r="C11" s="315">
        <v>0</v>
      </c>
      <c r="D11" s="315">
        <v>0</v>
      </c>
      <c r="E11" s="315">
        <v>0</v>
      </c>
      <c r="F11" s="326">
        <f t="shared" si="3"/>
        <v>0</v>
      </c>
      <c r="G11" s="317">
        <v>1</v>
      </c>
      <c r="H11" s="315">
        <v>0</v>
      </c>
      <c r="I11" s="315">
        <v>0</v>
      </c>
      <c r="J11" s="315">
        <v>0</v>
      </c>
      <c r="K11" s="329">
        <f t="shared" si="4"/>
        <v>1</v>
      </c>
      <c r="L11" s="317">
        <f t="shared" si="5"/>
        <v>1</v>
      </c>
      <c r="M11" s="317">
        <f t="shared" si="6"/>
        <v>0</v>
      </c>
      <c r="N11" s="317">
        <f t="shared" si="6"/>
        <v>0</v>
      </c>
      <c r="O11" s="317">
        <f t="shared" si="6"/>
        <v>0</v>
      </c>
      <c r="P11" s="329">
        <f t="shared" si="6"/>
        <v>1</v>
      </c>
      <c r="Q11" s="315">
        <v>0</v>
      </c>
      <c r="R11" s="315">
        <v>0</v>
      </c>
      <c r="S11" s="315">
        <v>0</v>
      </c>
      <c r="T11" s="326">
        <f t="shared" si="7"/>
        <v>0</v>
      </c>
      <c r="U11" s="315">
        <v>0</v>
      </c>
      <c r="V11" s="315">
        <v>0</v>
      </c>
      <c r="W11" s="315">
        <v>0</v>
      </c>
      <c r="X11" s="315">
        <v>0</v>
      </c>
      <c r="Y11" s="326">
        <f t="shared" si="1"/>
        <v>0</v>
      </c>
      <c r="Z11" s="315">
        <f t="shared" si="8"/>
        <v>0</v>
      </c>
      <c r="AA11" s="315">
        <f t="shared" si="9"/>
        <v>0</v>
      </c>
      <c r="AB11" s="315">
        <f t="shared" si="9"/>
        <v>0</v>
      </c>
      <c r="AC11" s="315">
        <f t="shared" si="9"/>
        <v>0</v>
      </c>
      <c r="AD11" s="326">
        <f t="shared" si="10"/>
        <v>0</v>
      </c>
      <c r="AE11" s="315">
        <v>0</v>
      </c>
      <c r="AF11" s="315">
        <v>0</v>
      </c>
      <c r="AG11" s="315">
        <v>0</v>
      </c>
      <c r="AH11" s="326">
        <f t="shared" si="11"/>
        <v>0</v>
      </c>
      <c r="AI11" s="318">
        <f t="shared" si="2"/>
        <v>1</v>
      </c>
    </row>
    <row r="12" spans="1:35" s="320" customFormat="1" ht="24" customHeight="1">
      <c r="A12" s="319">
        <v>7</v>
      </c>
      <c r="B12" s="316" t="s">
        <v>339</v>
      </c>
      <c r="C12" s="319">
        <v>1</v>
      </c>
      <c r="D12" s="319">
        <v>2</v>
      </c>
      <c r="E12" s="319">
        <v>3</v>
      </c>
      <c r="F12" s="326">
        <f t="shared" si="3"/>
        <v>6</v>
      </c>
      <c r="G12" s="317">
        <v>0</v>
      </c>
      <c r="H12" s="315">
        <v>1</v>
      </c>
      <c r="I12" s="315">
        <v>0</v>
      </c>
      <c r="J12" s="315">
        <v>0</v>
      </c>
      <c r="K12" s="329">
        <f t="shared" si="4"/>
        <v>1</v>
      </c>
      <c r="L12" s="317">
        <f t="shared" si="5"/>
        <v>0</v>
      </c>
      <c r="M12" s="317">
        <f t="shared" si="6"/>
        <v>2</v>
      </c>
      <c r="N12" s="317">
        <f t="shared" si="6"/>
        <v>2</v>
      </c>
      <c r="O12" s="317">
        <f t="shared" si="6"/>
        <v>3</v>
      </c>
      <c r="P12" s="329">
        <f t="shared" si="6"/>
        <v>7</v>
      </c>
      <c r="Q12" s="315">
        <v>0</v>
      </c>
      <c r="R12" s="315">
        <v>0</v>
      </c>
      <c r="S12" s="315">
        <v>0</v>
      </c>
      <c r="T12" s="326">
        <f t="shared" si="7"/>
        <v>0</v>
      </c>
      <c r="U12" s="315">
        <v>0</v>
      </c>
      <c r="V12" s="315">
        <v>0</v>
      </c>
      <c r="W12" s="315">
        <v>0</v>
      </c>
      <c r="X12" s="315">
        <v>0</v>
      </c>
      <c r="Y12" s="326">
        <f t="shared" si="1"/>
        <v>0</v>
      </c>
      <c r="Z12" s="315">
        <f t="shared" si="8"/>
        <v>0</v>
      </c>
      <c r="AA12" s="315">
        <f t="shared" si="9"/>
        <v>0</v>
      </c>
      <c r="AB12" s="315">
        <f t="shared" si="9"/>
        <v>0</v>
      </c>
      <c r="AC12" s="315">
        <f t="shared" si="9"/>
        <v>0</v>
      </c>
      <c r="AD12" s="326">
        <f t="shared" si="10"/>
        <v>0</v>
      </c>
      <c r="AE12" s="315">
        <v>0</v>
      </c>
      <c r="AF12" s="315">
        <v>0</v>
      </c>
      <c r="AG12" s="315">
        <v>0</v>
      </c>
      <c r="AH12" s="326">
        <f t="shared" si="11"/>
        <v>0</v>
      </c>
      <c r="AI12" s="318">
        <f t="shared" si="2"/>
        <v>7</v>
      </c>
    </row>
    <row r="13" spans="1:35" ht="24" customHeight="1">
      <c r="A13" s="319">
        <v>8</v>
      </c>
      <c r="B13" s="316" t="s">
        <v>340</v>
      </c>
      <c r="C13" s="315">
        <v>0</v>
      </c>
      <c r="D13" s="315">
        <v>1</v>
      </c>
      <c r="E13" s="315">
        <v>0</v>
      </c>
      <c r="F13" s="326">
        <f t="shared" si="3"/>
        <v>1</v>
      </c>
      <c r="G13" s="315">
        <v>0</v>
      </c>
      <c r="H13" s="315">
        <v>1</v>
      </c>
      <c r="I13" s="315">
        <v>0</v>
      </c>
      <c r="J13" s="315">
        <v>0</v>
      </c>
      <c r="K13" s="329">
        <f t="shared" si="4"/>
        <v>1</v>
      </c>
      <c r="L13" s="317">
        <f t="shared" si="5"/>
        <v>0</v>
      </c>
      <c r="M13" s="317">
        <f t="shared" si="6"/>
        <v>1</v>
      </c>
      <c r="N13" s="317">
        <f t="shared" si="6"/>
        <v>1</v>
      </c>
      <c r="O13" s="317">
        <f t="shared" si="6"/>
        <v>0</v>
      </c>
      <c r="P13" s="329">
        <f t="shared" si="6"/>
        <v>2</v>
      </c>
      <c r="Q13" s="315">
        <v>0</v>
      </c>
      <c r="R13" s="315">
        <v>0</v>
      </c>
      <c r="S13" s="315">
        <v>0</v>
      </c>
      <c r="T13" s="326">
        <f t="shared" si="7"/>
        <v>0</v>
      </c>
      <c r="U13" s="315">
        <v>0</v>
      </c>
      <c r="V13" s="315">
        <v>0</v>
      </c>
      <c r="W13" s="315">
        <v>0</v>
      </c>
      <c r="X13" s="315">
        <v>0</v>
      </c>
      <c r="Y13" s="326">
        <f t="shared" si="1"/>
        <v>0</v>
      </c>
      <c r="Z13" s="315">
        <f t="shared" si="8"/>
        <v>0</v>
      </c>
      <c r="AA13" s="315">
        <f t="shared" si="9"/>
        <v>0</v>
      </c>
      <c r="AB13" s="315">
        <f t="shared" si="9"/>
        <v>0</v>
      </c>
      <c r="AC13" s="315">
        <f t="shared" si="9"/>
        <v>0</v>
      </c>
      <c r="AD13" s="326">
        <f t="shared" si="10"/>
        <v>0</v>
      </c>
      <c r="AE13" s="315">
        <v>0</v>
      </c>
      <c r="AF13" s="315">
        <v>0</v>
      </c>
      <c r="AG13" s="315">
        <v>0</v>
      </c>
      <c r="AH13" s="326">
        <f t="shared" si="11"/>
        <v>0</v>
      </c>
      <c r="AI13" s="318">
        <f t="shared" si="2"/>
        <v>2</v>
      </c>
    </row>
    <row r="14" spans="1:35" ht="24" customHeight="1">
      <c r="A14" s="319">
        <v>9</v>
      </c>
      <c r="B14" s="316" t="s">
        <v>341</v>
      </c>
      <c r="C14" s="315">
        <v>0</v>
      </c>
      <c r="D14" s="315">
        <v>3</v>
      </c>
      <c r="E14" s="315">
        <v>0</v>
      </c>
      <c r="F14" s="326">
        <f>SUM(C14:E14)</f>
        <v>3</v>
      </c>
      <c r="G14" s="315">
        <v>0</v>
      </c>
      <c r="H14" s="315">
        <v>0</v>
      </c>
      <c r="I14" s="315">
        <v>0</v>
      </c>
      <c r="J14" s="315">
        <v>0</v>
      </c>
      <c r="K14" s="329">
        <f>SUM(G14:J14)</f>
        <v>0</v>
      </c>
      <c r="L14" s="317">
        <f>SUM(G14)</f>
        <v>0</v>
      </c>
      <c r="M14" s="317">
        <f t="shared" si="6"/>
        <v>0</v>
      </c>
      <c r="N14" s="317">
        <f t="shared" si="6"/>
        <v>3</v>
      </c>
      <c r="O14" s="317">
        <f t="shared" si="6"/>
        <v>0</v>
      </c>
      <c r="P14" s="329">
        <f t="shared" si="6"/>
        <v>3</v>
      </c>
      <c r="Q14" s="315">
        <v>0</v>
      </c>
      <c r="R14" s="315">
        <v>0</v>
      </c>
      <c r="S14" s="315">
        <v>0</v>
      </c>
      <c r="T14" s="326">
        <f>SUM(Q14:S14)</f>
        <v>0</v>
      </c>
      <c r="U14" s="315">
        <v>0</v>
      </c>
      <c r="V14" s="315">
        <v>0</v>
      </c>
      <c r="W14" s="315">
        <v>0</v>
      </c>
      <c r="X14" s="315">
        <v>0</v>
      </c>
      <c r="Y14" s="326">
        <f t="shared" si="1"/>
        <v>0</v>
      </c>
      <c r="Z14" s="315">
        <f t="shared" si="8"/>
        <v>0</v>
      </c>
      <c r="AA14" s="315">
        <f t="shared" si="9"/>
        <v>0</v>
      </c>
      <c r="AB14" s="315">
        <f t="shared" si="9"/>
        <v>0</v>
      </c>
      <c r="AC14" s="315">
        <f t="shared" si="9"/>
        <v>0</v>
      </c>
      <c r="AD14" s="326">
        <f t="shared" si="10"/>
        <v>0</v>
      </c>
      <c r="AE14" s="315">
        <v>0</v>
      </c>
      <c r="AF14" s="315">
        <v>0</v>
      </c>
      <c r="AG14" s="315">
        <v>0</v>
      </c>
      <c r="AH14" s="326">
        <f t="shared" si="11"/>
        <v>0</v>
      </c>
      <c r="AI14" s="318">
        <f t="shared" si="2"/>
        <v>3</v>
      </c>
    </row>
    <row r="15" spans="1:35" ht="24" customHeight="1">
      <c r="A15" s="319">
        <v>10</v>
      </c>
      <c r="B15" s="316" t="s">
        <v>342</v>
      </c>
      <c r="C15" s="315">
        <v>1</v>
      </c>
      <c r="D15" s="315">
        <v>1</v>
      </c>
      <c r="E15" s="315">
        <v>0</v>
      </c>
      <c r="F15" s="326">
        <f t="shared" si="3"/>
        <v>2</v>
      </c>
      <c r="G15" s="315">
        <v>0</v>
      </c>
      <c r="H15" s="315">
        <v>0</v>
      </c>
      <c r="I15" s="315">
        <v>0</v>
      </c>
      <c r="J15" s="315">
        <v>0</v>
      </c>
      <c r="K15" s="329">
        <f t="shared" si="4"/>
        <v>0</v>
      </c>
      <c r="L15" s="317">
        <f t="shared" si="5"/>
        <v>0</v>
      </c>
      <c r="M15" s="317">
        <f t="shared" si="6"/>
        <v>1</v>
      </c>
      <c r="N15" s="317">
        <f t="shared" si="6"/>
        <v>1</v>
      </c>
      <c r="O15" s="317">
        <f t="shared" si="6"/>
        <v>0</v>
      </c>
      <c r="P15" s="329">
        <f t="shared" si="6"/>
        <v>2</v>
      </c>
      <c r="Q15" s="315">
        <v>0</v>
      </c>
      <c r="R15" s="315">
        <v>0</v>
      </c>
      <c r="S15" s="315">
        <v>0</v>
      </c>
      <c r="T15" s="326">
        <f t="shared" si="7"/>
        <v>0</v>
      </c>
      <c r="U15" s="315">
        <v>0</v>
      </c>
      <c r="V15" s="315">
        <v>0</v>
      </c>
      <c r="W15" s="315">
        <v>0</v>
      </c>
      <c r="X15" s="315">
        <v>0</v>
      </c>
      <c r="Y15" s="326">
        <f t="shared" si="1"/>
        <v>0</v>
      </c>
      <c r="Z15" s="315">
        <f t="shared" si="8"/>
        <v>0</v>
      </c>
      <c r="AA15" s="315">
        <f t="shared" si="9"/>
        <v>0</v>
      </c>
      <c r="AB15" s="315">
        <f t="shared" si="9"/>
        <v>0</v>
      </c>
      <c r="AC15" s="315">
        <f t="shared" si="9"/>
        <v>0</v>
      </c>
      <c r="AD15" s="326">
        <f t="shared" si="10"/>
        <v>0</v>
      </c>
      <c r="AE15" s="315">
        <v>0</v>
      </c>
      <c r="AF15" s="315">
        <v>0</v>
      </c>
      <c r="AG15" s="315">
        <v>0</v>
      </c>
      <c r="AH15" s="326">
        <f t="shared" si="11"/>
        <v>0</v>
      </c>
      <c r="AI15" s="318">
        <f t="shared" si="2"/>
        <v>2</v>
      </c>
    </row>
    <row r="16" spans="1:35" ht="24" customHeight="1">
      <c r="A16" s="319">
        <v>11</v>
      </c>
      <c r="B16" s="316" t="s">
        <v>343</v>
      </c>
      <c r="C16" s="315">
        <v>0</v>
      </c>
      <c r="D16" s="315">
        <v>1</v>
      </c>
      <c r="E16" s="315">
        <v>2</v>
      </c>
      <c r="F16" s="326">
        <f t="shared" si="3"/>
        <v>3</v>
      </c>
      <c r="G16" s="315">
        <v>0</v>
      </c>
      <c r="H16" s="315">
        <v>0</v>
      </c>
      <c r="I16" s="315">
        <v>0</v>
      </c>
      <c r="J16" s="315">
        <v>0</v>
      </c>
      <c r="K16" s="329">
        <f t="shared" si="4"/>
        <v>0</v>
      </c>
      <c r="L16" s="317">
        <f t="shared" si="5"/>
        <v>0</v>
      </c>
      <c r="M16" s="317">
        <f t="shared" si="6"/>
        <v>0</v>
      </c>
      <c r="N16" s="317">
        <f t="shared" si="6"/>
        <v>1</v>
      </c>
      <c r="O16" s="317">
        <f t="shared" si="6"/>
        <v>2</v>
      </c>
      <c r="P16" s="329">
        <f t="shared" si="6"/>
        <v>3</v>
      </c>
      <c r="Q16" s="315">
        <v>0</v>
      </c>
      <c r="R16" s="315">
        <v>0</v>
      </c>
      <c r="S16" s="315">
        <v>0</v>
      </c>
      <c r="T16" s="326">
        <f t="shared" si="7"/>
        <v>0</v>
      </c>
      <c r="U16" s="315">
        <v>0</v>
      </c>
      <c r="V16" s="315">
        <v>0</v>
      </c>
      <c r="W16" s="315">
        <v>0</v>
      </c>
      <c r="X16" s="315">
        <v>0</v>
      </c>
      <c r="Y16" s="326">
        <f t="shared" si="1"/>
        <v>0</v>
      </c>
      <c r="Z16" s="315">
        <f t="shared" si="8"/>
        <v>0</v>
      </c>
      <c r="AA16" s="315">
        <f t="shared" si="9"/>
        <v>0</v>
      </c>
      <c r="AB16" s="315">
        <f t="shared" si="9"/>
        <v>0</v>
      </c>
      <c r="AC16" s="315">
        <f t="shared" si="9"/>
        <v>0</v>
      </c>
      <c r="AD16" s="326">
        <f t="shared" si="10"/>
        <v>0</v>
      </c>
      <c r="AE16" s="315">
        <v>0</v>
      </c>
      <c r="AF16" s="315">
        <v>0</v>
      </c>
      <c r="AG16" s="315">
        <v>0</v>
      </c>
      <c r="AH16" s="326">
        <f t="shared" si="11"/>
        <v>0</v>
      </c>
      <c r="AI16" s="318">
        <f t="shared" si="2"/>
        <v>3</v>
      </c>
    </row>
    <row r="17" spans="1:35" ht="24" customHeight="1">
      <c r="A17" s="319">
        <v>12</v>
      </c>
      <c r="B17" s="316" t="s">
        <v>344</v>
      </c>
      <c r="C17" s="315">
        <v>0</v>
      </c>
      <c r="D17" s="315">
        <v>2</v>
      </c>
      <c r="E17" s="315">
        <v>1</v>
      </c>
      <c r="F17" s="326">
        <f t="shared" si="3"/>
        <v>3</v>
      </c>
      <c r="G17" s="315">
        <v>0</v>
      </c>
      <c r="H17" s="315">
        <v>0</v>
      </c>
      <c r="I17" s="315">
        <v>0</v>
      </c>
      <c r="J17" s="315">
        <v>0</v>
      </c>
      <c r="K17" s="329">
        <f t="shared" si="4"/>
        <v>0</v>
      </c>
      <c r="L17" s="317">
        <f t="shared" si="5"/>
        <v>0</v>
      </c>
      <c r="M17" s="317">
        <f t="shared" si="6"/>
        <v>0</v>
      </c>
      <c r="N17" s="317">
        <f t="shared" si="6"/>
        <v>2</v>
      </c>
      <c r="O17" s="317">
        <f t="shared" si="6"/>
        <v>1</v>
      </c>
      <c r="P17" s="329">
        <f t="shared" si="6"/>
        <v>3</v>
      </c>
      <c r="Q17" s="315">
        <v>0</v>
      </c>
      <c r="R17" s="315">
        <v>0</v>
      </c>
      <c r="S17" s="315">
        <v>0</v>
      </c>
      <c r="T17" s="326">
        <f t="shared" si="7"/>
        <v>0</v>
      </c>
      <c r="U17" s="315">
        <v>0</v>
      </c>
      <c r="V17" s="315">
        <v>0</v>
      </c>
      <c r="W17" s="315">
        <v>0</v>
      </c>
      <c r="X17" s="315">
        <v>0</v>
      </c>
      <c r="Y17" s="326">
        <f t="shared" si="1"/>
        <v>0</v>
      </c>
      <c r="Z17" s="315">
        <f t="shared" si="8"/>
        <v>0</v>
      </c>
      <c r="AA17" s="315">
        <f t="shared" si="9"/>
        <v>0</v>
      </c>
      <c r="AB17" s="315">
        <f t="shared" si="9"/>
        <v>0</v>
      </c>
      <c r="AC17" s="315">
        <f t="shared" si="9"/>
        <v>0</v>
      </c>
      <c r="AD17" s="326">
        <f t="shared" si="10"/>
        <v>0</v>
      </c>
      <c r="AE17" s="315">
        <v>0</v>
      </c>
      <c r="AF17" s="315">
        <v>0</v>
      </c>
      <c r="AG17" s="315">
        <v>0</v>
      </c>
      <c r="AH17" s="326">
        <f t="shared" si="11"/>
        <v>0</v>
      </c>
      <c r="AI17" s="318">
        <f t="shared" si="2"/>
        <v>3</v>
      </c>
    </row>
    <row r="18" spans="1:35" ht="24" customHeight="1">
      <c r="A18" s="319">
        <v>13</v>
      </c>
      <c r="B18" s="316" t="s">
        <v>345</v>
      </c>
      <c r="C18" s="315">
        <v>0</v>
      </c>
      <c r="D18" s="315">
        <v>0</v>
      </c>
      <c r="E18" s="315">
        <v>2</v>
      </c>
      <c r="F18" s="326">
        <f t="shared" si="3"/>
        <v>2</v>
      </c>
      <c r="G18" s="315">
        <v>0</v>
      </c>
      <c r="H18" s="317">
        <v>0</v>
      </c>
      <c r="I18" s="315">
        <v>0</v>
      </c>
      <c r="J18" s="315">
        <v>0</v>
      </c>
      <c r="K18" s="329">
        <f t="shared" si="4"/>
        <v>0</v>
      </c>
      <c r="L18" s="317">
        <f t="shared" si="5"/>
        <v>0</v>
      </c>
      <c r="M18" s="317">
        <f t="shared" si="6"/>
        <v>0</v>
      </c>
      <c r="N18" s="317">
        <f t="shared" si="6"/>
        <v>0</v>
      </c>
      <c r="O18" s="317">
        <f t="shared" si="6"/>
        <v>2</v>
      </c>
      <c r="P18" s="329">
        <f t="shared" si="6"/>
        <v>2</v>
      </c>
      <c r="Q18" s="315">
        <v>0</v>
      </c>
      <c r="R18" s="315">
        <v>0</v>
      </c>
      <c r="S18" s="315">
        <v>0</v>
      </c>
      <c r="T18" s="326">
        <f t="shared" si="7"/>
        <v>0</v>
      </c>
      <c r="U18" s="315">
        <v>0</v>
      </c>
      <c r="V18" s="315">
        <v>0</v>
      </c>
      <c r="W18" s="315">
        <v>0</v>
      </c>
      <c r="X18" s="315">
        <v>0</v>
      </c>
      <c r="Y18" s="326">
        <f t="shared" si="1"/>
        <v>0</v>
      </c>
      <c r="Z18" s="315">
        <f t="shared" si="8"/>
        <v>0</v>
      </c>
      <c r="AA18" s="315">
        <f t="shared" si="9"/>
        <v>0</v>
      </c>
      <c r="AB18" s="315">
        <f t="shared" si="9"/>
        <v>0</v>
      </c>
      <c r="AC18" s="315">
        <f t="shared" si="9"/>
        <v>0</v>
      </c>
      <c r="AD18" s="326">
        <f t="shared" si="10"/>
        <v>0</v>
      </c>
      <c r="AE18" s="315">
        <v>0</v>
      </c>
      <c r="AF18" s="315">
        <v>0</v>
      </c>
      <c r="AG18" s="315">
        <v>0</v>
      </c>
      <c r="AH18" s="326">
        <f t="shared" si="11"/>
        <v>0</v>
      </c>
      <c r="AI18" s="318">
        <f t="shared" si="2"/>
        <v>2</v>
      </c>
    </row>
    <row r="19" spans="1:35" ht="24" customHeight="1">
      <c r="A19" s="319">
        <v>14</v>
      </c>
      <c r="B19" s="316" t="s">
        <v>346</v>
      </c>
      <c r="C19" s="315">
        <v>0</v>
      </c>
      <c r="D19" s="315">
        <v>0</v>
      </c>
      <c r="E19" s="315">
        <v>0</v>
      </c>
      <c r="F19" s="326">
        <f t="shared" si="3"/>
        <v>0</v>
      </c>
      <c r="G19" s="315">
        <v>0</v>
      </c>
      <c r="H19" s="315">
        <v>2</v>
      </c>
      <c r="I19" s="315">
        <v>1</v>
      </c>
      <c r="J19" s="315">
        <v>0</v>
      </c>
      <c r="K19" s="329">
        <f t="shared" si="4"/>
        <v>3</v>
      </c>
      <c r="L19" s="317">
        <f t="shared" si="5"/>
        <v>0</v>
      </c>
      <c r="M19" s="317">
        <f t="shared" si="6"/>
        <v>2</v>
      </c>
      <c r="N19" s="317">
        <f t="shared" si="6"/>
        <v>1</v>
      </c>
      <c r="O19" s="317">
        <f t="shared" si="6"/>
        <v>0</v>
      </c>
      <c r="P19" s="329">
        <f t="shared" si="6"/>
        <v>3</v>
      </c>
      <c r="Q19" s="315">
        <v>0</v>
      </c>
      <c r="R19" s="315">
        <v>0</v>
      </c>
      <c r="S19" s="315">
        <v>0</v>
      </c>
      <c r="T19" s="326">
        <f t="shared" si="7"/>
        <v>0</v>
      </c>
      <c r="U19" s="315">
        <v>0</v>
      </c>
      <c r="V19" s="315">
        <v>0</v>
      </c>
      <c r="W19" s="315">
        <v>0</v>
      </c>
      <c r="X19" s="315">
        <v>0</v>
      </c>
      <c r="Y19" s="326">
        <f t="shared" si="1"/>
        <v>0</v>
      </c>
      <c r="Z19" s="315">
        <f t="shared" si="8"/>
        <v>0</v>
      </c>
      <c r="AA19" s="315">
        <f t="shared" si="9"/>
        <v>0</v>
      </c>
      <c r="AB19" s="315">
        <f t="shared" si="9"/>
        <v>0</v>
      </c>
      <c r="AC19" s="315">
        <f t="shared" si="9"/>
        <v>0</v>
      </c>
      <c r="AD19" s="326">
        <f t="shared" si="10"/>
        <v>0</v>
      </c>
      <c r="AE19" s="315">
        <v>0</v>
      </c>
      <c r="AF19" s="315">
        <v>0</v>
      </c>
      <c r="AG19" s="315">
        <v>0</v>
      </c>
      <c r="AH19" s="326">
        <f t="shared" si="11"/>
        <v>0</v>
      </c>
      <c r="AI19" s="318">
        <f t="shared" si="2"/>
        <v>3</v>
      </c>
    </row>
    <row r="20" spans="1:35" ht="24" customHeight="1">
      <c r="A20" s="319">
        <v>15</v>
      </c>
      <c r="B20" s="345" t="s">
        <v>379</v>
      </c>
      <c r="C20" s="315">
        <v>0</v>
      </c>
      <c r="D20" s="315">
        <v>0</v>
      </c>
      <c r="E20" s="315">
        <v>0</v>
      </c>
      <c r="F20" s="326">
        <f t="shared" si="3"/>
        <v>0</v>
      </c>
      <c r="G20" s="315">
        <v>0</v>
      </c>
      <c r="H20" s="315">
        <v>1</v>
      </c>
      <c r="I20" s="315">
        <v>0</v>
      </c>
      <c r="J20" s="315">
        <v>0</v>
      </c>
      <c r="K20" s="329">
        <f t="shared" si="4"/>
        <v>1</v>
      </c>
      <c r="L20" s="317">
        <f t="shared" si="5"/>
        <v>0</v>
      </c>
      <c r="M20" s="317">
        <f t="shared" si="6"/>
        <v>1</v>
      </c>
      <c r="N20" s="317">
        <f t="shared" si="6"/>
        <v>0</v>
      </c>
      <c r="O20" s="317">
        <f t="shared" si="6"/>
        <v>0</v>
      </c>
      <c r="P20" s="329">
        <f t="shared" si="6"/>
        <v>1</v>
      </c>
      <c r="Q20" s="315">
        <v>0</v>
      </c>
      <c r="R20" s="315">
        <v>0</v>
      </c>
      <c r="S20" s="315">
        <v>0</v>
      </c>
      <c r="T20" s="326">
        <f t="shared" si="7"/>
        <v>0</v>
      </c>
      <c r="U20" s="315">
        <v>0</v>
      </c>
      <c r="V20" s="315">
        <v>0</v>
      </c>
      <c r="W20" s="315">
        <v>0</v>
      </c>
      <c r="X20" s="315">
        <v>0</v>
      </c>
      <c r="Y20" s="326">
        <f t="shared" si="1"/>
        <v>0</v>
      </c>
      <c r="Z20" s="315">
        <f t="shared" si="8"/>
        <v>0</v>
      </c>
      <c r="AA20" s="315">
        <f t="shared" si="9"/>
        <v>0</v>
      </c>
      <c r="AB20" s="315">
        <f t="shared" si="9"/>
        <v>0</v>
      </c>
      <c r="AC20" s="315">
        <f t="shared" si="9"/>
        <v>0</v>
      </c>
      <c r="AD20" s="326">
        <f t="shared" si="10"/>
        <v>0</v>
      </c>
      <c r="AE20" s="315">
        <v>0</v>
      </c>
      <c r="AF20" s="315">
        <v>0</v>
      </c>
      <c r="AG20" s="315">
        <v>0</v>
      </c>
      <c r="AH20" s="326">
        <f t="shared" si="11"/>
        <v>0</v>
      </c>
      <c r="AI20" s="318">
        <f t="shared" si="2"/>
        <v>1</v>
      </c>
    </row>
    <row r="21" spans="1:35" ht="24" customHeight="1">
      <c r="A21" s="319">
        <v>16</v>
      </c>
      <c r="B21" s="316" t="s">
        <v>347</v>
      </c>
      <c r="C21" s="315">
        <v>0</v>
      </c>
      <c r="D21" s="315">
        <v>0</v>
      </c>
      <c r="E21" s="315">
        <v>0</v>
      </c>
      <c r="F21" s="326">
        <f t="shared" si="3"/>
        <v>0</v>
      </c>
      <c r="G21" s="315">
        <v>1</v>
      </c>
      <c r="H21" s="315">
        <v>0</v>
      </c>
      <c r="I21" s="315">
        <v>0</v>
      </c>
      <c r="J21" s="315">
        <v>0</v>
      </c>
      <c r="K21" s="329">
        <f t="shared" si="4"/>
        <v>1</v>
      </c>
      <c r="L21" s="317">
        <f t="shared" si="5"/>
        <v>1</v>
      </c>
      <c r="M21" s="317">
        <f t="shared" si="6"/>
        <v>0</v>
      </c>
      <c r="N21" s="317">
        <f t="shared" si="6"/>
        <v>0</v>
      </c>
      <c r="O21" s="317">
        <f t="shared" si="6"/>
        <v>0</v>
      </c>
      <c r="P21" s="329">
        <f t="shared" si="6"/>
        <v>1</v>
      </c>
      <c r="Q21" s="315">
        <v>0</v>
      </c>
      <c r="R21" s="315">
        <v>0</v>
      </c>
      <c r="S21" s="315">
        <v>0</v>
      </c>
      <c r="T21" s="326">
        <f t="shared" si="7"/>
        <v>0</v>
      </c>
      <c r="U21" s="315">
        <v>0</v>
      </c>
      <c r="V21" s="315">
        <v>0</v>
      </c>
      <c r="W21" s="315">
        <v>0</v>
      </c>
      <c r="X21" s="315">
        <v>0</v>
      </c>
      <c r="Y21" s="326">
        <f t="shared" si="1"/>
        <v>0</v>
      </c>
      <c r="Z21" s="315">
        <f t="shared" si="8"/>
        <v>0</v>
      </c>
      <c r="AA21" s="315">
        <f t="shared" si="9"/>
        <v>0</v>
      </c>
      <c r="AB21" s="315">
        <f t="shared" si="9"/>
        <v>0</v>
      </c>
      <c r="AC21" s="315">
        <f t="shared" si="9"/>
        <v>0</v>
      </c>
      <c r="AD21" s="326">
        <f t="shared" si="10"/>
        <v>0</v>
      </c>
      <c r="AE21" s="315">
        <v>0</v>
      </c>
      <c r="AF21" s="315">
        <v>0</v>
      </c>
      <c r="AG21" s="315">
        <v>0</v>
      </c>
      <c r="AH21" s="326">
        <f t="shared" si="11"/>
        <v>0</v>
      </c>
      <c r="AI21" s="318">
        <f t="shared" si="2"/>
        <v>1</v>
      </c>
    </row>
    <row r="22" spans="1:35" ht="24" customHeight="1">
      <c r="A22" s="319">
        <v>17</v>
      </c>
      <c r="B22" s="316" t="s">
        <v>348</v>
      </c>
      <c r="C22" s="315">
        <v>0</v>
      </c>
      <c r="D22" s="315">
        <v>1</v>
      </c>
      <c r="E22" s="315">
        <v>0</v>
      </c>
      <c r="F22" s="326">
        <f>SUM(C22:E22)</f>
        <v>1</v>
      </c>
      <c r="G22" s="315">
        <v>0</v>
      </c>
      <c r="H22" s="315">
        <v>0</v>
      </c>
      <c r="I22" s="315">
        <v>0</v>
      </c>
      <c r="J22" s="315">
        <v>0</v>
      </c>
      <c r="K22" s="329">
        <f>SUM(G22:J22)</f>
        <v>0</v>
      </c>
      <c r="L22" s="317">
        <f>SUM(G22)</f>
        <v>0</v>
      </c>
      <c r="M22" s="317">
        <f>SUM(C22,H22)</f>
        <v>0</v>
      </c>
      <c r="N22" s="317">
        <f>SUM(D22,I22)</f>
        <v>1</v>
      </c>
      <c r="O22" s="317">
        <f>SUM(E22,J22)</f>
        <v>0</v>
      </c>
      <c r="P22" s="329">
        <f>SUM(F22,K22)</f>
        <v>1</v>
      </c>
      <c r="Q22" s="315">
        <v>0</v>
      </c>
      <c r="R22" s="315">
        <v>0</v>
      </c>
      <c r="S22" s="315">
        <v>0</v>
      </c>
      <c r="T22" s="326">
        <f>SUM(Q22:S22)</f>
        <v>0</v>
      </c>
      <c r="U22" s="315">
        <v>0</v>
      </c>
      <c r="V22" s="315">
        <v>0</v>
      </c>
      <c r="W22" s="315">
        <v>0</v>
      </c>
      <c r="X22" s="315">
        <v>0</v>
      </c>
      <c r="Y22" s="326">
        <f t="shared" si="1"/>
        <v>0</v>
      </c>
      <c r="Z22" s="315">
        <f>SUM(U22)</f>
        <v>0</v>
      </c>
      <c r="AA22" s="315">
        <f>SUM(Q22,V22)</f>
        <v>0</v>
      </c>
      <c r="AB22" s="315">
        <f>SUM(R22,W22)</f>
        <v>0</v>
      </c>
      <c r="AC22" s="315">
        <f>SUM(S22,X22)</f>
        <v>0</v>
      </c>
      <c r="AD22" s="326">
        <f>SUM(Z22:AC22)</f>
        <v>0</v>
      </c>
      <c r="AE22" s="315">
        <v>0</v>
      </c>
      <c r="AF22" s="315">
        <v>0</v>
      </c>
      <c r="AG22" s="315">
        <v>0</v>
      </c>
      <c r="AH22" s="326">
        <f>SUM(AE22:AG22)</f>
        <v>0</v>
      </c>
      <c r="AI22" s="318">
        <f t="shared" si="2"/>
        <v>1</v>
      </c>
    </row>
    <row r="23" spans="1:35" ht="24" customHeight="1">
      <c r="A23" s="319">
        <v>18</v>
      </c>
      <c r="B23" s="316" t="s">
        <v>349</v>
      </c>
      <c r="C23" s="315">
        <v>0</v>
      </c>
      <c r="D23" s="315">
        <v>0</v>
      </c>
      <c r="E23" s="315">
        <v>0</v>
      </c>
      <c r="F23" s="326">
        <f t="shared" si="3"/>
        <v>0</v>
      </c>
      <c r="G23" s="315">
        <v>1</v>
      </c>
      <c r="H23" s="315">
        <v>0</v>
      </c>
      <c r="I23" s="315">
        <v>1</v>
      </c>
      <c r="J23" s="315">
        <v>0</v>
      </c>
      <c r="K23" s="329">
        <f t="shared" si="4"/>
        <v>2</v>
      </c>
      <c r="L23" s="317">
        <f t="shared" si="5"/>
        <v>1</v>
      </c>
      <c r="M23" s="317">
        <f t="shared" si="6"/>
        <v>0</v>
      </c>
      <c r="N23" s="317">
        <f t="shared" si="6"/>
        <v>1</v>
      </c>
      <c r="O23" s="317">
        <f t="shared" si="6"/>
        <v>0</v>
      </c>
      <c r="P23" s="329">
        <f t="shared" si="6"/>
        <v>2</v>
      </c>
      <c r="Q23" s="315">
        <v>0</v>
      </c>
      <c r="R23" s="315">
        <v>0</v>
      </c>
      <c r="S23" s="315">
        <v>0</v>
      </c>
      <c r="T23" s="326">
        <f t="shared" si="7"/>
        <v>0</v>
      </c>
      <c r="U23" s="315">
        <v>0</v>
      </c>
      <c r="V23" s="315">
        <v>0</v>
      </c>
      <c r="W23" s="315">
        <v>0</v>
      </c>
      <c r="X23" s="315">
        <v>0</v>
      </c>
      <c r="Y23" s="326">
        <f t="shared" si="1"/>
        <v>0</v>
      </c>
      <c r="Z23" s="315">
        <f t="shared" si="8"/>
        <v>0</v>
      </c>
      <c r="AA23" s="315">
        <f t="shared" si="9"/>
        <v>0</v>
      </c>
      <c r="AB23" s="315">
        <f t="shared" si="9"/>
        <v>0</v>
      </c>
      <c r="AC23" s="315">
        <f t="shared" si="9"/>
        <v>0</v>
      </c>
      <c r="AD23" s="326">
        <f t="shared" si="10"/>
        <v>0</v>
      </c>
      <c r="AE23" s="315">
        <v>1</v>
      </c>
      <c r="AF23" s="315">
        <v>0</v>
      </c>
      <c r="AG23" s="315">
        <v>0</v>
      </c>
      <c r="AH23" s="326">
        <f t="shared" si="11"/>
        <v>1</v>
      </c>
      <c r="AI23" s="318">
        <f t="shared" si="2"/>
        <v>3</v>
      </c>
    </row>
    <row r="24" spans="1:35" ht="24" customHeight="1">
      <c r="A24" s="319">
        <v>19</v>
      </c>
      <c r="B24" s="321" t="s">
        <v>350</v>
      </c>
      <c r="C24" s="315">
        <v>0</v>
      </c>
      <c r="D24" s="315">
        <v>0</v>
      </c>
      <c r="E24" s="315">
        <v>0</v>
      </c>
      <c r="F24" s="326">
        <f t="shared" si="3"/>
        <v>0</v>
      </c>
      <c r="G24" s="317">
        <v>0</v>
      </c>
      <c r="H24" s="315">
        <v>0</v>
      </c>
      <c r="I24" s="315">
        <v>1</v>
      </c>
      <c r="J24" s="315">
        <v>0</v>
      </c>
      <c r="K24" s="329">
        <f t="shared" si="4"/>
        <v>1</v>
      </c>
      <c r="L24" s="317">
        <f t="shared" si="5"/>
        <v>0</v>
      </c>
      <c r="M24" s="317">
        <f t="shared" si="6"/>
        <v>0</v>
      </c>
      <c r="N24" s="317">
        <f t="shared" si="6"/>
        <v>1</v>
      </c>
      <c r="O24" s="317">
        <f t="shared" si="6"/>
        <v>0</v>
      </c>
      <c r="P24" s="329">
        <f t="shared" si="6"/>
        <v>1</v>
      </c>
      <c r="Q24" s="315">
        <v>0</v>
      </c>
      <c r="R24" s="315">
        <v>0</v>
      </c>
      <c r="S24" s="315">
        <v>0</v>
      </c>
      <c r="T24" s="326">
        <f t="shared" si="7"/>
        <v>0</v>
      </c>
      <c r="U24" s="315">
        <v>0</v>
      </c>
      <c r="V24" s="315">
        <v>0</v>
      </c>
      <c r="W24" s="315">
        <v>0</v>
      </c>
      <c r="X24" s="315">
        <v>0</v>
      </c>
      <c r="Y24" s="326">
        <f t="shared" si="1"/>
        <v>0</v>
      </c>
      <c r="Z24" s="315">
        <f t="shared" si="8"/>
        <v>0</v>
      </c>
      <c r="AA24" s="315">
        <f t="shared" si="9"/>
        <v>0</v>
      </c>
      <c r="AB24" s="315">
        <f t="shared" si="9"/>
        <v>0</v>
      </c>
      <c r="AC24" s="315">
        <f t="shared" si="9"/>
        <v>0</v>
      </c>
      <c r="AD24" s="326">
        <f t="shared" si="10"/>
        <v>0</v>
      </c>
      <c r="AE24" s="315">
        <v>0</v>
      </c>
      <c r="AF24" s="315">
        <v>0</v>
      </c>
      <c r="AG24" s="315">
        <v>0</v>
      </c>
      <c r="AH24" s="326">
        <f t="shared" si="11"/>
        <v>0</v>
      </c>
      <c r="AI24" s="318">
        <f t="shared" si="2"/>
        <v>1</v>
      </c>
    </row>
    <row r="25" spans="1:35" s="327" customFormat="1" ht="24" customHeight="1">
      <c r="A25" s="343"/>
      <c r="B25" s="339" t="s">
        <v>175</v>
      </c>
      <c r="C25" s="326">
        <f>SUM(C26:C30)</f>
        <v>0</v>
      </c>
      <c r="D25" s="326">
        <f aca="true" t="shared" si="12" ref="D25:AI25">SUM(D26:D30)</f>
        <v>1</v>
      </c>
      <c r="E25" s="326">
        <f t="shared" si="12"/>
        <v>0</v>
      </c>
      <c r="F25" s="326">
        <f t="shared" si="12"/>
        <v>1</v>
      </c>
      <c r="G25" s="326">
        <f t="shared" si="12"/>
        <v>2</v>
      </c>
      <c r="H25" s="326">
        <f t="shared" si="12"/>
        <v>1</v>
      </c>
      <c r="I25" s="326">
        <f t="shared" si="12"/>
        <v>0</v>
      </c>
      <c r="J25" s="326">
        <f t="shared" si="12"/>
        <v>0</v>
      </c>
      <c r="K25" s="326">
        <f t="shared" si="12"/>
        <v>3</v>
      </c>
      <c r="L25" s="326">
        <f t="shared" si="12"/>
        <v>2</v>
      </c>
      <c r="M25" s="326">
        <f t="shared" si="12"/>
        <v>1</v>
      </c>
      <c r="N25" s="326">
        <f t="shared" si="12"/>
        <v>1</v>
      </c>
      <c r="O25" s="326">
        <f t="shared" si="12"/>
        <v>0</v>
      </c>
      <c r="P25" s="326">
        <f t="shared" si="12"/>
        <v>4</v>
      </c>
      <c r="Q25" s="326">
        <f t="shared" si="12"/>
        <v>0</v>
      </c>
      <c r="R25" s="326">
        <f t="shared" si="12"/>
        <v>0</v>
      </c>
      <c r="S25" s="326">
        <f t="shared" si="12"/>
        <v>0</v>
      </c>
      <c r="T25" s="326">
        <f t="shared" si="12"/>
        <v>0</v>
      </c>
      <c r="U25" s="326">
        <f t="shared" si="12"/>
        <v>0</v>
      </c>
      <c r="V25" s="326">
        <f t="shared" si="12"/>
        <v>0</v>
      </c>
      <c r="W25" s="326">
        <f t="shared" si="12"/>
        <v>0</v>
      </c>
      <c r="X25" s="326">
        <f t="shared" si="12"/>
        <v>0</v>
      </c>
      <c r="Y25" s="326">
        <f t="shared" si="12"/>
        <v>0</v>
      </c>
      <c r="Z25" s="326">
        <f t="shared" si="12"/>
        <v>0</v>
      </c>
      <c r="AA25" s="326">
        <f t="shared" si="12"/>
        <v>0</v>
      </c>
      <c r="AB25" s="326">
        <f t="shared" si="12"/>
        <v>0</v>
      </c>
      <c r="AC25" s="326">
        <f t="shared" si="12"/>
        <v>0</v>
      </c>
      <c r="AD25" s="326">
        <f t="shared" si="12"/>
        <v>0</v>
      </c>
      <c r="AE25" s="326">
        <f t="shared" si="12"/>
        <v>1</v>
      </c>
      <c r="AF25" s="326">
        <f t="shared" si="12"/>
        <v>0</v>
      </c>
      <c r="AG25" s="326">
        <f t="shared" si="12"/>
        <v>0</v>
      </c>
      <c r="AH25" s="326">
        <f t="shared" si="12"/>
        <v>1</v>
      </c>
      <c r="AI25" s="334">
        <f t="shared" si="12"/>
        <v>5</v>
      </c>
    </row>
    <row r="26" spans="1:35" ht="24" customHeight="1">
      <c r="A26" s="319">
        <v>20</v>
      </c>
      <c r="B26" s="322" t="s">
        <v>183</v>
      </c>
      <c r="C26" s="315">
        <v>0</v>
      </c>
      <c r="D26" s="315">
        <v>1</v>
      </c>
      <c r="E26" s="315">
        <v>0</v>
      </c>
      <c r="F26" s="326">
        <f t="shared" si="3"/>
        <v>1</v>
      </c>
      <c r="G26" s="315">
        <v>0</v>
      </c>
      <c r="H26" s="315">
        <v>0</v>
      </c>
      <c r="I26" s="315">
        <v>0</v>
      </c>
      <c r="J26" s="315">
        <v>0</v>
      </c>
      <c r="K26" s="329">
        <f t="shared" si="4"/>
        <v>0</v>
      </c>
      <c r="L26" s="317">
        <f t="shared" si="5"/>
        <v>0</v>
      </c>
      <c r="M26" s="317">
        <f t="shared" si="6"/>
        <v>0</v>
      </c>
      <c r="N26" s="317">
        <f t="shared" si="6"/>
        <v>1</v>
      </c>
      <c r="O26" s="317">
        <f t="shared" si="6"/>
        <v>0</v>
      </c>
      <c r="P26" s="329">
        <f t="shared" si="6"/>
        <v>1</v>
      </c>
      <c r="Q26" s="315">
        <v>0</v>
      </c>
      <c r="R26" s="315">
        <v>0</v>
      </c>
      <c r="S26" s="315">
        <v>0</v>
      </c>
      <c r="T26" s="326">
        <f t="shared" si="7"/>
        <v>0</v>
      </c>
      <c r="U26" s="315">
        <v>0</v>
      </c>
      <c r="V26" s="315">
        <v>0</v>
      </c>
      <c r="W26" s="315">
        <v>0</v>
      </c>
      <c r="X26" s="315">
        <v>0</v>
      </c>
      <c r="Y26" s="326">
        <f t="shared" si="1"/>
        <v>0</v>
      </c>
      <c r="Z26" s="315">
        <f t="shared" si="8"/>
        <v>0</v>
      </c>
      <c r="AA26" s="315">
        <f t="shared" si="9"/>
        <v>0</v>
      </c>
      <c r="AB26" s="315">
        <f t="shared" si="9"/>
        <v>0</v>
      </c>
      <c r="AC26" s="315">
        <f t="shared" si="9"/>
        <v>0</v>
      </c>
      <c r="AD26" s="326">
        <f t="shared" si="10"/>
        <v>0</v>
      </c>
      <c r="AE26" s="315">
        <v>0</v>
      </c>
      <c r="AF26" s="315">
        <v>0</v>
      </c>
      <c r="AG26" s="315">
        <v>0</v>
      </c>
      <c r="AH26" s="326">
        <f t="shared" si="11"/>
        <v>0</v>
      </c>
      <c r="AI26" s="318">
        <f t="shared" si="2"/>
        <v>1</v>
      </c>
    </row>
    <row r="27" spans="1:35" ht="23.25" customHeight="1">
      <c r="A27" s="319">
        <v>21</v>
      </c>
      <c r="B27" s="322" t="s">
        <v>351</v>
      </c>
      <c r="C27" s="315">
        <v>0</v>
      </c>
      <c r="D27" s="315">
        <v>0</v>
      </c>
      <c r="E27" s="315">
        <v>0</v>
      </c>
      <c r="F27" s="326">
        <f t="shared" si="3"/>
        <v>0</v>
      </c>
      <c r="G27" s="317">
        <v>1</v>
      </c>
      <c r="H27" s="315">
        <v>0</v>
      </c>
      <c r="I27" s="315">
        <v>0</v>
      </c>
      <c r="J27" s="315">
        <v>0</v>
      </c>
      <c r="K27" s="329">
        <f t="shared" si="4"/>
        <v>1</v>
      </c>
      <c r="L27" s="317">
        <f t="shared" si="5"/>
        <v>1</v>
      </c>
      <c r="M27" s="317">
        <f t="shared" si="6"/>
        <v>0</v>
      </c>
      <c r="N27" s="317">
        <f t="shared" si="6"/>
        <v>0</v>
      </c>
      <c r="O27" s="317">
        <f t="shared" si="6"/>
        <v>0</v>
      </c>
      <c r="P27" s="329">
        <f t="shared" si="6"/>
        <v>1</v>
      </c>
      <c r="Q27" s="315">
        <v>0</v>
      </c>
      <c r="R27" s="315">
        <v>0</v>
      </c>
      <c r="S27" s="315">
        <v>0</v>
      </c>
      <c r="T27" s="326">
        <f t="shared" si="7"/>
        <v>0</v>
      </c>
      <c r="U27" s="315">
        <v>0</v>
      </c>
      <c r="V27" s="315">
        <v>0</v>
      </c>
      <c r="W27" s="315">
        <v>0</v>
      </c>
      <c r="X27" s="315">
        <v>0</v>
      </c>
      <c r="Y27" s="326">
        <f t="shared" si="1"/>
        <v>0</v>
      </c>
      <c r="Z27" s="315">
        <f t="shared" si="8"/>
        <v>0</v>
      </c>
      <c r="AA27" s="315">
        <f t="shared" si="9"/>
        <v>0</v>
      </c>
      <c r="AB27" s="315">
        <f t="shared" si="9"/>
        <v>0</v>
      </c>
      <c r="AC27" s="315">
        <f t="shared" si="9"/>
        <v>0</v>
      </c>
      <c r="AD27" s="326">
        <f t="shared" si="10"/>
        <v>0</v>
      </c>
      <c r="AE27" s="315">
        <v>0</v>
      </c>
      <c r="AF27" s="315">
        <v>0</v>
      </c>
      <c r="AG27" s="315">
        <v>0</v>
      </c>
      <c r="AH27" s="326">
        <f t="shared" si="11"/>
        <v>0</v>
      </c>
      <c r="AI27" s="318">
        <f t="shared" si="2"/>
        <v>1</v>
      </c>
    </row>
    <row r="28" spans="1:35" ht="22.5" customHeight="1">
      <c r="A28" s="319">
        <v>22</v>
      </c>
      <c r="B28" s="322" t="s">
        <v>185</v>
      </c>
      <c r="C28" s="315">
        <v>0</v>
      </c>
      <c r="D28" s="315">
        <v>0</v>
      </c>
      <c r="E28" s="315">
        <v>0</v>
      </c>
      <c r="F28" s="326">
        <f>SUM(C28:E28)</f>
        <v>0</v>
      </c>
      <c r="G28" s="315">
        <v>0</v>
      </c>
      <c r="H28" s="315">
        <v>0</v>
      </c>
      <c r="I28" s="315">
        <v>0</v>
      </c>
      <c r="J28" s="315">
        <v>0</v>
      </c>
      <c r="K28" s="329">
        <f>SUM(G28:J28)</f>
        <v>0</v>
      </c>
      <c r="L28" s="317">
        <f>SUM(G28)</f>
        <v>0</v>
      </c>
      <c r="M28" s="317">
        <f>SUM(C28,H28)</f>
        <v>0</v>
      </c>
      <c r="N28" s="317">
        <f>SUM(D28,I28)</f>
        <v>0</v>
      </c>
      <c r="O28" s="317">
        <f>SUM(E28,J28)</f>
        <v>0</v>
      </c>
      <c r="P28" s="329">
        <f>SUM(F28,K28)</f>
        <v>0</v>
      </c>
      <c r="Q28" s="315">
        <v>0</v>
      </c>
      <c r="R28" s="315">
        <v>0</v>
      </c>
      <c r="S28" s="315">
        <v>0</v>
      </c>
      <c r="T28" s="326">
        <f>SUM(Q28:S28)</f>
        <v>0</v>
      </c>
      <c r="U28" s="315">
        <v>0</v>
      </c>
      <c r="V28" s="315">
        <v>0</v>
      </c>
      <c r="W28" s="315">
        <v>0</v>
      </c>
      <c r="X28" s="315">
        <v>0</v>
      </c>
      <c r="Y28" s="326">
        <f t="shared" si="1"/>
        <v>0</v>
      </c>
      <c r="Z28" s="315">
        <f>SUM(U28)</f>
        <v>0</v>
      </c>
      <c r="AA28" s="315">
        <f>SUM(Q28,V28)</f>
        <v>0</v>
      </c>
      <c r="AB28" s="315">
        <f>SUM(R28,W28)</f>
        <v>0</v>
      </c>
      <c r="AC28" s="315">
        <f>SUM(S28,X28)</f>
        <v>0</v>
      </c>
      <c r="AD28" s="326">
        <f>SUM(Z28:AC28)</f>
        <v>0</v>
      </c>
      <c r="AE28" s="315">
        <v>1</v>
      </c>
      <c r="AF28" s="315">
        <v>0</v>
      </c>
      <c r="AG28" s="315">
        <v>0</v>
      </c>
      <c r="AH28" s="326">
        <f>SUM(AE28:AG28)</f>
        <v>1</v>
      </c>
      <c r="AI28" s="318">
        <f t="shared" si="2"/>
        <v>1</v>
      </c>
    </row>
    <row r="29" spans="1:35" ht="22.5" customHeight="1">
      <c r="A29" s="319">
        <v>23</v>
      </c>
      <c r="B29" s="322" t="s">
        <v>352</v>
      </c>
      <c r="C29" s="315">
        <v>0</v>
      </c>
      <c r="D29" s="315">
        <v>0</v>
      </c>
      <c r="E29" s="315">
        <v>0</v>
      </c>
      <c r="F29" s="326">
        <f t="shared" si="3"/>
        <v>0</v>
      </c>
      <c r="G29" s="315">
        <v>1</v>
      </c>
      <c r="H29" s="315">
        <v>0</v>
      </c>
      <c r="I29" s="315">
        <v>0</v>
      </c>
      <c r="J29" s="315">
        <v>0</v>
      </c>
      <c r="K29" s="329">
        <f t="shared" si="4"/>
        <v>1</v>
      </c>
      <c r="L29" s="317">
        <f t="shared" si="5"/>
        <v>1</v>
      </c>
      <c r="M29" s="317">
        <f t="shared" si="6"/>
        <v>0</v>
      </c>
      <c r="N29" s="317">
        <f t="shared" si="6"/>
        <v>0</v>
      </c>
      <c r="O29" s="317">
        <f t="shared" si="6"/>
        <v>0</v>
      </c>
      <c r="P29" s="329">
        <f t="shared" si="6"/>
        <v>1</v>
      </c>
      <c r="Q29" s="315">
        <v>0</v>
      </c>
      <c r="R29" s="315">
        <v>0</v>
      </c>
      <c r="S29" s="315">
        <v>0</v>
      </c>
      <c r="T29" s="326">
        <f t="shared" si="7"/>
        <v>0</v>
      </c>
      <c r="U29" s="315">
        <v>0</v>
      </c>
      <c r="V29" s="315">
        <v>0</v>
      </c>
      <c r="W29" s="315">
        <v>0</v>
      </c>
      <c r="X29" s="315">
        <v>0</v>
      </c>
      <c r="Y29" s="326">
        <f t="shared" si="1"/>
        <v>0</v>
      </c>
      <c r="Z29" s="315">
        <f t="shared" si="8"/>
        <v>0</v>
      </c>
      <c r="AA29" s="315">
        <f t="shared" si="9"/>
        <v>0</v>
      </c>
      <c r="AB29" s="315">
        <f t="shared" si="9"/>
        <v>0</v>
      </c>
      <c r="AC29" s="315">
        <f t="shared" si="9"/>
        <v>0</v>
      </c>
      <c r="AD29" s="326">
        <f t="shared" si="10"/>
        <v>0</v>
      </c>
      <c r="AE29" s="315">
        <v>0</v>
      </c>
      <c r="AF29" s="315">
        <v>0</v>
      </c>
      <c r="AG29" s="315">
        <v>0</v>
      </c>
      <c r="AH29" s="326">
        <f t="shared" si="11"/>
        <v>0</v>
      </c>
      <c r="AI29" s="318">
        <f t="shared" si="2"/>
        <v>1</v>
      </c>
    </row>
    <row r="30" spans="1:35" ht="21.75" customHeight="1">
      <c r="A30" s="319">
        <v>24</v>
      </c>
      <c r="B30" s="322" t="s">
        <v>179</v>
      </c>
      <c r="C30" s="315">
        <v>0</v>
      </c>
      <c r="D30" s="315">
        <v>0</v>
      </c>
      <c r="E30" s="315">
        <v>0</v>
      </c>
      <c r="F30" s="326">
        <f>SUM(C30:E30)</f>
        <v>0</v>
      </c>
      <c r="G30" s="315">
        <v>0</v>
      </c>
      <c r="H30" s="315">
        <v>1</v>
      </c>
      <c r="I30" s="315">
        <v>0</v>
      </c>
      <c r="J30" s="315">
        <v>0</v>
      </c>
      <c r="K30" s="329">
        <f>SUM(G30:J30)</f>
        <v>1</v>
      </c>
      <c r="L30" s="317">
        <f>SUM(G30)</f>
        <v>0</v>
      </c>
      <c r="M30" s="317">
        <f>SUM(C30,H30)</f>
        <v>1</v>
      </c>
      <c r="N30" s="317">
        <f>SUM(D30,I30)</f>
        <v>0</v>
      </c>
      <c r="O30" s="317">
        <f>SUM(E30,J30)</f>
        <v>0</v>
      </c>
      <c r="P30" s="329">
        <f>SUM(F30,K30)</f>
        <v>1</v>
      </c>
      <c r="Q30" s="315">
        <v>0</v>
      </c>
      <c r="R30" s="315">
        <v>0</v>
      </c>
      <c r="S30" s="315">
        <v>0</v>
      </c>
      <c r="T30" s="326">
        <f>SUM(Q30:S30)</f>
        <v>0</v>
      </c>
      <c r="U30" s="315">
        <v>0</v>
      </c>
      <c r="V30" s="315">
        <v>0</v>
      </c>
      <c r="W30" s="315">
        <v>0</v>
      </c>
      <c r="X30" s="315">
        <v>0</v>
      </c>
      <c r="Y30" s="326">
        <f t="shared" si="1"/>
        <v>0</v>
      </c>
      <c r="Z30" s="315">
        <f>SUM(U30)</f>
        <v>0</v>
      </c>
      <c r="AA30" s="315">
        <f>SUM(Q30,V30)</f>
        <v>0</v>
      </c>
      <c r="AB30" s="315">
        <f>SUM(R30,W30)</f>
        <v>0</v>
      </c>
      <c r="AC30" s="315">
        <f>SUM(S30,X30)</f>
        <v>0</v>
      </c>
      <c r="AD30" s="326">
        <f>SUM(Z30:AC30)</f>
        <v>0</v>
      </c>
      <c r="AE30" s="315">
        <v>0</v>
      </c>
      <c r="AF30" s="315">
        <v>0</v>
      </c>
      <c r="AG30" s="315">
        <v>0</v>
      </c>
      <c r="AH30" s="326">
        <f>SUM(AE30:AG30)</f>
        <v>0</v>
      </c>
      <c r="AI30" s="318">
        <f t="shared" si="2"/>
        <v>1</v>
      </c>
    </row>
    <row r="31" spans="1:35" ht="21.75" customHeight="1">
      <c r="A31" s="319"/>
      <c r="B31" s="322"/>
      <c r="C31" s="315"/>
      <c r="D31" s="315"/>
      <c r="E31" s="315"/>
      <c r="F31" s="326"/>
      <c r="G31" s="315"/>
      <c r="H31" s="315"/>
      <c r="I31" s="315"/>
      <c r="J31" s="315"/>
      <c r="K31" s="329"/>
      <c r="L31" s="317"/>
      <c r="M31" s="317"/>
      <c r="N31" s="317"/>
      <c r="O31" s="317"/>
      <c r="P31" s="329"/>
      <c r="Q31" s="315"/>
      <c r="R31" s="315"/>
      <c r="S31" s="315"/>
      <c r="T31" s="326"/>
      <c r="U31" s="315"/>
      <c r="V31" s="315"/>
      <c r="W31" s="315"/>
      <c r="X31" s="315"/>
      <c r="Y31" s="326">
        <f t="shared" si="1"/>
        <v>0</v>
      </c>
      <c r="Z31" s="315"/>
      <c r="AA31" s="315"/>
      <c r="AB31" s="315"/>
      <c r="AC31" s="315"/>
      <c r="AD31" s="326"/>
      <c r="AE31" s="315"/>
      <c r="AF31" s="315"/>
      <c r="AG31" s="315"/>
      <c r="AH31" s="326"/>
      <c r="AI31" s="318">
        <f t="shared" si="2"/>
        <v>0</v>
      </c>
    </row>
    <row r="32" spans="1:35" s="217" customFormat="1" ht="24" customHeight="1">
      <c r="A32" s="344"/>
      <c r="B32" s="323" t="s">
        <v>20</v>
      </c>
      <c r="C32" s="318">
        <f>SUM(C25,C5)</f>
        <v>3</v>
      </c>
      <c r="D32" s="318">
        <f aca="true" t="shared" si="13" ref="D32:AI32">SUM(D25,D5)</f>
        <v>16</v>
      </c>
      <c r="E32" s="318">
        <f t="shared" si="13"/>
        <v>18</v>
      </c>
      <c r="F32" s="318">
        <f t="shared" si="13"/>
        <v>37</v>
      </c>
      <c r="G32" s="318">
        <f t="shared" si="13"/>
        <v>10</v>
      </c>
      <c r="H32" s="318">
        <f t="shared" si="13"/>
        <v>10</v>
      </c>
      <c r="I32" s="318">
        <f t="shared" si="13"/>
        <v>7</v>
      </c>
      <c r="J32" s="318">
        <f t="shared" si="13"/>
        <v>0</v>
      </c>
      <c r="K32" s="318">
        <f t="shared" si="13"/>
        <v>27</v>
      </c>
      <c r="L32" s="318">
        <f t="shared" si="13"/>
        <v>10</v>
      </c>
      <c r="M32" s="318">
        <f t="shared" si="13"/>
        <v>13</v>
      </c>
      <c r="N32" s="318">
        <f t="shared" si="13"/>
        <v>23</v>
      </c>
      <c r="O32" s="318">
        <f t="shared" si="13"/>
        <v>18</v>
      </c>
      <c r="P32" s="318">
        <f t="shared" si="13"/>
        <v>64</v>
      </c>
      <c r="Q32" s="318">
        <f t="shared" si="13"/>
        <v>0</v>
      </c>
      <c r="R32" s="318">
        <f t="shared" si="13"/>
        <v>0</v>
      </c>
      <c r="S32" s="318">
        <f t="shared" si="13"/>
        <v>0</v>
      </c>
      <c r="T32" s="318">
        <f t="shared" si="13"/>
        <v>0</v>
      </c>
      <c r="U32" s="318">
        <f t="shared" si="13"/>
        <v>1</v>
      </c>
      <c r="V32" s="318">
        <f t="shared" si="13"/>
        <v>0</v>
      </c>
      <c r="W32" s="318">
        <f t="shared" si="13"/>
        <v>1</v>
      </c>
      <c r="X32" s="318">
        <f t="shared" si="13"/>
        <v>0</v>
      </c>
      <c r="Y32" s="318">
        <f t="shared" si="13"/>
        <v>2</v>
      </c>
      <c r="Z32" s="318">
        <f t="shared" si="13"/>
        <v>1</v>
      </c>
      <c r="AA32" s="318">
        <f t="shared" si="13"/>
        <v>0</v>
      </c>
      <c r="AB32" s="318">
        <f t="shared" si="13"/>
        <v>1</v>
      </c>
      <c r="AC32" s="318">
        <f t="shared" si="13"/>
        <v>0</v>
      </c>
      <c r="AD32" s="318">
        <f t="shared" si="13"/>
        <v>2</v>
      </c>
      <c r="AE32" s="318">
        <f t="shared" si="13"/>
        <v>2</v>
      </c>
      <c r="AF32" s="318">
        <f t="shared" si="13"/>
        <v>0</v>
      </c>
      <c r="AG32" s="318">
        <f t="shared" si="13"/>
        <v>0</v>
      </c>
      <c r="AH32" s="318">
        <f t="shared" si="13"/>
        <v>2</v>
      </c>
      <c r="AI32" s="318">
        <f t="shared" si="13"/>
        <v>68</v>
      </c>
    </row>
    <row r="33" spans="1:35" s="347" customFormat="1" ht="18.75" customHeight="1">
      <c r="A33" s="346"/>
      <c r="C33" s="346"/>
      <c r="D33" s="346"/>
      <c r="E33" s="346"/>
      <c r="F33" s="348"/>
      <c r="G33" s="346"/>
      <c r="H33" s="346"/>
      <c r="I33" s="346"/>
      <c r="J33" s="346"/>
      <c r="K33" s="348"/>
      <c r="L33" s="346"/>
      <c r="M33" s="346"/>
      <c r="N33" s="346"/>
      <c r="O33" s="346"/>
      <c r="P33" s="348"/>
      <c r="Q33" s="346"/>
      <c r="R33" s="349" t="s">
        <v>381</v>
      </c>
      <c r="S33" s="346"/>
      <c r="T33" s="348"/>
      <c r="U33" s="346"/>
      <c r="V33" s="346"/>
      <c r="W33" s="346"/>
      <c r="X33" s="346"/>
      <c r="Y33" s="348"/>
      <c r="AD33" s="350"/>
      <c r="AE33" s="346"/>
      <c r="AF33" s="346"/>
      <c r="AG33" s="346"/>
      <c r="AH33" s="348"/>
      <c r="AI33" s="351"/>
    </row>
    <row r="34" spans="1:35" s="347" customFormat="1" ht="18.75" customHeight="1">
      <c r="A34" s="346"/>
      <c r="C34" s="346"/>
      <c r="D34" s="346"/>
      <c r="E34" s="346"/>
      <c r="F34" s="348"/>
      <c r="G34" s="346"/>
      <c r="H34" s="346"/>
      <c r="I34" s="346"/>
      <c r="J34" s="346"/>
      <c r="K34" s="348"/>
      <c r="L34" s="346"/>
      <c r="M34" s="346"/>
      <c r="N34" s="346"/>
      <c r="O34" s="346"/>
      <c r="P34" s="348"/>
      <c r="Q34" s="346"/>
      <c r="R34" s="346"/>
      <c r="S34" s="346"/>
      <c r="T34" s="348"/>
      <c r="U34" s="346"/>
      <c r="V34" s="346"/>
      <c r="W34" s="346"/>
      <c r="X34" s="346"/>
      <c r="Y34" s="348"/>
      <c r="AD34" s="350"/>
      <c r="AE34" s="346"/>
      <c r="AF34" s="346"/>
      <c r="AG34" s="346"/>
      <c r="AH34" s="348"/>
      <c r="AI34" s="348"/>
    </row>
    <row r="35" spans="1:35" s="347" customFormat="1" ht="18.75" customHeight="1">
      <c r="A35" s="346"/>
      <c r="B35" s="347" t="s">
        <v>380</v>
      </c>
      <c r="C35" s="346"/>
      <c r="D35" s="346"/>
      <c r="E35" s="346"/>
      <c r="F35" s="348"/>
      <c r="G35" s="346"/>
      <c r="H35" s="346"/>
      <c r="I35" s="346"/>
      <c r="J35" s="346"/>
      <c r="K35" s="348"/>
      <c r="L35" s="346"/>
      <c r="M35" s="346"/>
      <c r="N35" s="346"/>
      <c r="O35" s="346"/>
      <c r="P35" s="348"/>
      <c r="Q35" s="346"/>
      <c r="R35" s="346"/>
      <c r="S35" s="346"/>
      <c r="T35" s="348"/>
      <c r="U35" s="346"/>
      <c r="V35" s="346"/>
      <c r="W35" s="346"/>
      <c r="X35" s="346"/>
      <c r="Y35" s="348"/>
      <c r="AD35" s="350"/>
      <c r="AE35" s="346"/>
      <c r="AF35" s="346"/>
      <c r="AG35" s="346"/>
      <c r="AH35" s="348"/>
      <c r="AI35" s="348"/>
    </row>
    <row r="36" spans="1:35" s="347" customFormat="1" ht="18.75" customHeight="1">
      <c r="A36" s="346"/>
      <c r="B36" s="227" t="s">
        <v>382</v>
      </c>
      <c r="C36" s="227"/>
      <c r="D36" s="227"/>
      <c r="E36" s="227"/>
      <c r="F36" s="227"/>
      <c r="G36" s="227"/>
      <c r="H36" s="346"/>
      <c r="I36" s="346"/>
      <c r="J36" s="346"/>
      <c r="K36" s="348"/>
      <c r="L36" s="346"/>
      <c r="M36" s="346"/>
      <c r="N36" s="346"/>
      <c r="O36" s="346"/>
      <c r="P36" s="348"/>
      <c r="Q36" s="346"/>
      <c r="R36" s="346"/>
      <c r="S36" s="346"/>
      <c r="T36" s="348"/>
      <c r="U36" s="346"/>
      <c r="V36" s="346"/>
      <c r="W36" s="346"/>
      <c r="X36" s="346"/>
      <c r="Y36" s="348"/>
      <c r="AD36" s="350"/>
      <c r="AE36" s="346"/>
      <c r="AF36" s="346"/>
      <c r="AG36" s="346"/>
      <c r="AH36" s="348"/>
      <c r="AI36" s="348"/>
    </row>
    <row r="37" ht="18.75" customHeight="1"/>
    <row r="38" ht="18.75" customHeight="1">
      <c r="B38" s="10" t="s">
        <v>196</v>
      </c>
    </row>
    <row r="39" ht="18.75" customHeight="1">
      <c r="B39" s="10" t="s">
        <v>366</v>
      </c>
    </row>
    <row r="40" ht="18.75" customHeight="1">
      <c r="B40" s="10" t="s">
        <v>307</v>
      </c>
    </row>
    <row r="41" ht="18.75" customHeight="1"/>
  </sheetData>
  <mergeCells count="12">
    <mergeCell ref="C3:F3"/>
    <mergeCell ref="A1:AI1"/>
    <mergeCell ref="C2:K2"/>
    <mergeCell ref="L2:P2"/>
    <mergeCell ref="Q2:Y2"/>
    <mergeCell ref="Z2:AD2"/>
    <mergeCell ref="AE2:AH2"/>
    <mergeCell ref="AE3:AH3"/>
    <mergeCell ref="G3:K3"/>
    <mergeCell ref="Q3:T3"/>
    <mergeCell ref="U3:Y3"/>
    <mergeCell ref="Z3:AD3"/>
  </mergeCells>
  <printOptions/>
  <pageMargins left="0.5511811023622047" right="0.35433070866141736" top="0.69" bottom="0.6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2:R17"/>
  <sheetViews>
    <sheetView view="pageBreakPreview" zoomScale="60" workbookViewId="0" topLeftCell="M1">
      <selection activeCell="S1" sqref="S1:AG16384"/>
    </sheetView>
  </sheetViews>
  <sheetFormatPr defaultColWidth="9.140625" defaultRowHeight="21.75"/>
  <cols>
    <col min="1" max="1" width="5.57421875" style="370" customWidth="1"/>
    <col min="2" max="2" width="38.00390625" style="217" customWidth="1"/>
    <col min="3" max="14" width="4.7109375" style="370" customWidth="1"/>
    <col min="15" max="15" width="7.28125" style="335" customWidth="1"/>
    <col min="16" max="16384" width="9.140625" style="217" customWidth="1"/>
  </cols>
  <sheetData>
    <row r="2" spans="2:18" ht="21">
      <c r="B2" s="352" t="s">
        <v>353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s="218" customFormat="1" ht="21">
      <c r="A3" s="371" t="s">
        <v>146</v>
      </c>
      <c r="B3" s="371" t="s">
        <v>0</v>
      </c>
      <c r="C3" s="662" t="s">
        <v>327</v>
      </c>
      <c r="D3" s="663"/>
      <c r="E3" s="663"/>
      <c r="F3" s="664"/>
      <c r="G3" s="665" t="s">
        <v>286</v>
      </c>
      <c r="H3" s="666"/>
      <c r="I3" s="666"/>
      <c r="J3" s="666"/>
      <c r="K3" s="666"/>
      <c r="L3" s="666"/>
      <c r="M3" s="666"/>
      <c r="N3" s="666"/>
      <c r="O3" s="666"/>
      <c r="P3" s="372"/>
      <c r="Q3" s="372"/>
      <c r="R3" s="372"/>
    </row>
    <row r="4" spans="1:15" s="218" customFormat="1" ht="21">
      <c r="A4" s="375"/>
      <c r="B4" s="373"/>
      <c r="C4" s="667" t="s">
        <v>302</v>
      </c>
      <c r="D4" s="668"/>
      <c r="E4" s="668"/>
      <c r="F4" s="668"/>
      <c r="G4" s="667" t="s">
        <v>302</v>
      </c>
      <c r="H4" s="668"/>
      <c r="I4" s="668"/>
      <c r="J4" s="668"/>
      <c r="K4" s="667" t="s">
        <v>303</v>
      </c>
      <c r="L4" s="668"/>
      <c r="M4" s="668"/>
      <c r="N4" s="668"/>
      <c r="O4" s="355" t="s">
        <v>20</v>
      </c>
    </row>
    <row r="5" spans="1:15" s="218" customFormat="1" ht="22.5" customHeight="1">
      <c r="A5" s="376"/>
      <c r="B5" s="374"/>
      <c r="C5" s="334" t="s">
        <v>235</v>
      </c>
      <c r="D5" s="334" t="s">
        <v>236</v>
      </c>
      <c r="E5" s="334" t="s">
        <v>237</v>
      </c>
      <c r="F5" s="334" t="s">
        <v>20</v>
      </c>
      <c r="G5" s="334" t="s">
        <v>235</v>
      </c>
      <c r="H5" s="334" t="s">
        <v>236</v>
      </c>
      <c r="I5" s="334" t="s">
        <v>237</v>
      </c>
      <c r="J5" s="334" t="s">
        <v>20</v>
      </c>
      <c r="K5" s="334" t="s">
        <v>235</v>
      </c>
      <c r="L5" s="334" t="s">
        <v>236</v>
      </c>
      <c r="M5" s="334" t="s">
        <v>237</v>
      </c>
      <c r="N5" s="334" t="s">
        <v>20</v>
      </c>
      <c r="O5" s="356"/>
    </row>
    <row r="6" spans="1:15" ht="21">
      <c r="A6" s="377">
        <v>1</v>
      </c>
      <c r="B6" s="358" t="s">
        <v>16</v>
      </c>
      <c r="C6" s="359">
        <v>0</v>
      </c>
      <c r="D6" s="359">
        <v>0</v>
      </c>
      <c r="E6" s="359">
        <v>0</v>
      </c>
      <c r="F6" s="359">
        <f>SUM(C6:E6)</f>
        <v>0</v>
      </c>
      <c r="G6" s="359">
        <v>0</v>
      </c>
      <c r="H6" s="359">
        <v>0</v>
      </c>
      <c r="I6" s="359">
        <v>0</v>
      </c>
      <c r="J6" s="359">
        <f>SUM(G6:I6)</f>
        <v>0</v>
      </c>
      <c r="K6" s="359">
        <v>1</v>
      </c>
      <c r="L6" s="359">
        <v>1</v>
      </c>
      <c r="M6" s="359">
        <v>0</v>
      </c>
      <c r="N6" s="359">
        <f>SUM(K6:M6)</f>
        <v>2</v>
      </c>
      <c r="O6" s="360">
        <f>SUM(N6,J6,F6)</f>
        <v>2</v>
      </c>
    </row>
    <row r="7" spans="1:15" ht="21">
      <c r="A7" s="378">
        <v>2</v>
      </c>
      <c r="B7" s="362" t="s">
        <v>3</v>
      </c>
      <c r="C7" s="363">
        <v>0</v>
      </c>
      <c r="D7" s="363">
        <v>0</v>
      </c>
      <c r="E7" s="363">
        <v>0</v>
      </c>
      <c r="F7" s="363">
        <f>SUM(C7:E7)</f>
        <v>0</v>
      </c>
      <c r="G7" s="363">
        <v>0</v>
      </c>
      <c r="H7" s="363">
        <v>0</v>
      </c>
      <c r="I7" s="363">
        <v>0</v>
      </c>
      <c r="J7" s="363">
        <f>SUM(G7:I7)</f>
        <v>0</v>
      </c>
      <c r="K7" s="363">
        <v>0</v>
      </c>
      <c r="L7" s="363">
        <v>1</v>
      </c>
      <c r="M7" s="363">
        <v>0</v>
      </c>
      <c r="N7" s="363">
        <f>SUM(K7:M7)</f>
        <v>1</v>
      </c>
      <c r="O7" s="364">
        <f>SUM(N7,J7,F7)</f>
        <v>1</v>
      </c>
    </row>
    <row r="8" spans="1:15" ht="21">
      <c r="A8" s="378">
        <v>3</v>
      </c>
      <c r="B8" s="362" t="s">
        <v>4</v>
      </c>
      <c r="C8" s="363">
        <v>0</v>
      </c>
      <c r="D8" s="363">
        <v>0</v>
      </c>
      <c r="E8" s="363">
        <v>1</v>
      </c>
      <c r="F8" s="363">
        <f>SUM(C8:E8)</f>
        <v>1</v>
      </c>
      <c r="G8" s="363">
        <v>0</v>
      </c>
      <c r="H8" s="363">
        <v>1</v>
      </c>
      <c r="I8" s="363">
        <v>1</v>
      </c>
      <c r="J8" s="363">
        <f>SUM(G8:I8)</f>
        <v>2</v>
      </c>
      <c r="K8" s="363">
        <v>0</v>
      </c>
      <c r="L8" s="363">
        <v>0</v>
      </c>
      <c r="M8" s="363">
        <v>0</v>
      </c>
      <c r="N8" s="363">
        <f>SUM(K8:M8)</f>
        <v>0</v>
      </c>
      <c r="O8" s="364">
        <f>SUM(N8,J8,F8)</f>
        <v>3</v>
      </c>
    </row>
    <row r="9" spans="1:15" ht="21">
      <c r="A9" s="378">
        <v>4</v>
      </c>
      <c r="B9" s="362" t="s">
        <v>41</v>
      </c>
      <c r="C9" s="363">
        <v>0</v>
      </c>
      <c r="D9" s="363">
        <v>0</v>
      </c>
      <c r="E9" s="363">
        <v>0</v>
      </c>
      <c r="F9" s="363">
        <f>SUM(C9:E9)</f>
        <v>0</v>
      </c>
      <c r="G9" s="363">
        <v>0</v>
      </c>
      <c r="H9" s="363">
        <v>1</v>
      </c>
      <c r="I9" s="363">
        <v>0</v>
      </c>
      <c r="J9" s="363">
        <f>SUM(G9:I9)</f>
        <v>1</v>
      </c>
      <c r="K9" s="363">
        <v>0</v>
      </c>
      <c r="L9" s="363">
        <v>0</v>
      </c>
      <c r="M9" s="363">
        <v>0</v>
      </c>
      <c r="N9" s="363">
        <f>SUM(K9:M9)</f>
        <v>0</v>
      </c>
      <c r="O9" s="364">
        <f>SUM(N9,J9,F9)</f>
        <v>1</v>
      </c>
    </row>
    <row r="10" spans="1:15" ht="21">
      <c r="A10" s="379"/>
      <c r="B10" s="365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7"/>
    </row>
    <row r="11" spans="1:15" ht="21">
      <c r="A11" s="344"/>
      <c r="B11" s="368" t="s">
        <v>20</v>
      </c>
      <c r="C11" s="318">
        <f aca="true" t="shared" si="0" ref="C11:N11">SUM(C6:C10)</f>
        <v>0</v>
      </c>
      <c r="D11" s="318">
        <f t="shared" si="0"/>
        <v>0</v>
      </c>
      <c r="E11" s="318">
        <f t="shared" si="0"/>
        <v>1</v>
      </c>
      <c r="F11" s="318">
        <f t="shared" si="0"/>
        <v>1</v>
      </c>
      <c r="G11" s="318">
        <f t="shared" si="0"/>
        <v>0</v>
      </c>
      <c r="H11" s="318">
        <f t="shared" si="0"/>
        <v>2</v>
      </c>
      <c r="I11" s="318">
        <f t="shared" si="0"/>
        <v>1</v>
      </c>
      <c r="J11" s="318">
        <f t="shared" si="0"/>
        <v>3</v>
      </c>
      <c r="K11" s="318">
        <f t="shared" si="0"/>
        <v>1</v>
      </c>
      <c r="L11" s="318">
        <f t="shared" si="0"/>
        <v>2</v>
      </c>
      <c r="M11" s="318">
        <f t="shared" si="0"/>
        <v>0</v>
      </c>
      <c r="N11" s="318">
        <f t="shared" si="0"/>
        <v>3</v>
      </c>
      <c r="O11" s="369">
        <f>SUM(N11,J11,F11)</f>
        <v>7</v>
      </c>
    </row>
    <row r="12" spans="1:15" s="347" customFormat="1" ht="17.25">
      <c r="A12" s="346"/>
      <c r="C12" s="346"/>
      <c r="D12" s="633" t="s">
        <v>381</v>
      </c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</row>
    <row r="13" spans="1:18" s="347" customFormat="1" ht="21.75" customHeight="1">
      <c r="A13" s="559" t="s">
        <v>383</v>
      </c>
      <c r="B13" s="559"/>
      <c r="C13" s="559"/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</row>
    <row r="15" spans="1:3" ht="21">
      <c r="A15" s="10" t="s">
        <v>196</v>
      </c>
      <c r="B15" s="20"/>
      <c r="C15" s="20"/>
    </row>
    <row r="16" spans="1:3" ht="21">
      <c r="A16" s="10" t="s">
        <v>366</v>
      </c>
      <c r="B16" s="101"/>
      <c r="C16" s="20"/>
    </row>
    <row r="17" spans="1:3" ht="21">
      <c r="A17" s="10" t="s">
        <v>307</v>
      </c>
      <c r="B17" s="20"/>
      <c r="C17" s="20"/>
    </row>
  </sheetData>
  <mergeCells count="7">
    <mergeCell ref="C3:F3"/>
    <mergeCell ref="G3:O3"/>
    <mergeCell ref="D12:O12"/>
    <mergeCell ref="A13:R13"/>
    <mergeCell ref="C4:F4"/>
    <mergeCell ref="G4:J4"/>
    <mergeCell ref="K4:N4"/>
  </mergeCells>
  <printOptions/>
  <pageMargins left="1.4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2:L31"/>
  <sheetViews>
    <sheetView view="pageBreakPreview" zoomScale="60" workbookViewId="0" topLeftCell="F1">
      <pane ySplit="4" topLeftCell="BM5" activePane="bottomLeft" state="frozen"/>
      <selection pane="topLeft" activeCell="A1" sqref="A1"/>
      <selection pane="bottomLeft" activeCell="M1" sqref="M1:V16384"/>
    </sheetView>
  </sheetViews>
  <sheetFormatPr defaultColWidth="9.140625" defaultRowHeight="21.75"/>
  <cols>
    <col min="1" max="1" width="5.140625" style="370" customWidth="1"/>
    <col min="2" max="2" width="41.57421875" style="396" customWidth="1"/>
    <col min="3" max="11" width="4.7109375" style="370" customWidth="1"/>
    <col min="12" max="12" width="6.00390625" style="335" customWidth="1"/>
    <col min="13" max="16384" width="9.140625" style="217" customWidth="1"/>
  </cols>
  <sheetData>
    <row r="2" ht="21">
      <c r="B2" s="388" t="s">
        <v>354</v>
      </c>
    </row>
    <row r="3" spans="1:12" s="218" customFormat="1" ht="21">
      <c r="A3" s="385" t="s">
        <v>146</v>
      </c>
      <c r="B3" s="389" t="s">
        <v>0</v>
      </c>
      <c r="C3" s="665" t="s">
        <v>355</v>
      </c>
      <c r="D3" s="666"/>
      <c r="E3" s="666"/>
      <c r="F3" s="666"/>
      <c r="G3" s="666"/>
      <c r="H3" s="666"/>
      <c r="I3" s="666"/>
      <c r="J3" s="666"/>
      <c r="K3" s="666"/>
      <c r="L3" s="331" t="s">
        <v>20</v>
      </c>
    </row>
    <row r="4" spans="1:12" s="218" customFormat="1" ht="21">
      <c r="A4" s="386"/>
      <c r="B4" s="390"/>
      <c r="C4" s="665" t="s">
        <v>302</v>
      </c>
      <c r="D4" s="666"/>
      <c r="E4" s="666"/>
      <c r="F4" s="666"/>
      <c r="G4" s="669" t="s">
        <v>303</v>
      </c>
      <c r="H4" s="663"/>
      <c r="I4" s="663"/>
      <c r="J4" s="663"/>
      <c r="K4" s="664"/>
      <c r="L4" s="332"/>
    </row>
    <row r="5" spans="1:12" ht="22.5" customHeight="1">
      <c r="A5" s="313"/>
      <c r="B5" s="391"/>
      <c r="C5" s="308" t="s">
        <v>235</v>
      </c>
      <c r="D5" s="308" t="s">
        <v>236</v>
      </c>
      <c r="E5" s="308" t="s">
        <v>237</v>
      </c>
      <c r="F5" s="308" t="s">
        <v>20</v>
      </c>
      <c r="G5" s="308" t="s">
        <v>287</v>
      </c>
      <c r="H5" s="308" t="s">
        <v>235</v>
      </c>
      <c r="I5" s="308" t="s">
        <v>236</v>
      </c>
      <c r="J5" s="308" t="s">
        <v>237</v>
      </c>
      <c r="K5" s="308" t="s">
        <v>20</v>
      </c>
      <c r="L5" s="333"/>
    </row>
    <row r="6" spans="1:12" ht="21">
      <c r="A6" s="377">
        <v>1</v>
      </c>
      <c r="B6" s="392" t="s">
        <v>16</v>
      </c>
      <c r="C6" s="359">
        <v>0</v>
      </c>
      <c r="D6" s="359">
        <v>0</v>
      </c>
      <c r="E6" s="359">
        <v>0</v>
      </c>
      <c r="F6" s="359">
        <f aca="true" t="shared" si="0" ref="F6:F23">SUM(C6:E6)</f>
        <v>0</v>
      </c>
      <c r="G6" s="359">
        <v>1</v>
      </c>
      <c r="H6" s="359">
        <v>10</v>
      </c>
      <c r="I6" s="359">
        <v>2</v>
      </c>
      <c r="J6" s="359">
        <v>0</v>
      </c>
      <c r="K6" s="359">
        <f>SUM(G6:J6)</f>
        <v>13</v>
      </c>
      <c r="L6" s="380">
        <f>SUM(K6,F6)</f>
        <v>13</v>
      </c>
    </row>
    <row r="7" spans="1:12" ht="21">
      <c r="A7" s="378">
        <v>2</v>
      </c>
      <c r="B7" s="393" t="s">
        <v>1</v>
      </c>
      <c r="C7" s="363">
        <v>0</v>
      </c>
      <c r="D7" s="363">
        <v>0</v>
      </c>
      <c r="E7" s="363">
        <v>1</v>
      </c>
      <c r="F7" s="363">
        <f t="shared" si="0"/>
        <v>1</v>
      </c>
      <c r="G7" s="363">
        <v>0</v>
      </c>
      <c r="H7" s="363">
        <v>0</v>
      </c>
      <c r="I7" s="363">
        <v>0</v>
      </c>
      <c r="J7" s="363">
        <v>0</v>
      </c>
      <c r="K7" s="363">
        <f aca="true" t="shared" si="1" ref="K7:K23">SUM(G7:J7)</f>
        <v>0</v>
      </c>
      <c r="L7" s="382">
        <f aca="true" t="shared" si="2" ref="L7:L25">SUM(K7,F7)</f>
        <v>1</v>
      </c>
    </row>
    <row r="8" spans="1:12" ht="21">
      <c r="A8" s="378">
        <v>3</v>
      </c>
      <c r="B8" s="393" t="s">
        <v>6</v>
      </c>
      <c r="C8" s="363">
        <v>0</v>
      </c>
      <c r="D8" s="363">
        <v>0</v>
      </c>
      <c r="E8" s="363">
        <v>2</v>
      </c>
      <c r="F8" s="363">
        <f t="shared" si="0"/>
        <v>2</v>
      </c>
      <c r="G8" s="363">
        <v>0</v>
      </c>
      <c r="H8" s="363">
        <v>1</v>
      </c>
      <c r="I8" s="363">
        <v>1</v>
      </c>
      <c r="J8" s="363">
        <v>0</v>
      </c>
      <c r="K8" s="363">
        <f t="shared" si="1"/>
        <v>2</v>
      </c>
      <c r="L8" s="382">
        <f t="shared" si="2"/>
        <v>4</v>
      </c>
    </row>
    <row r="9" spans="1:12" ht="21">
      <c r="A9" s="378">
        <v>4</v>
      </c>
      <c r="B9" s="393" t="s">
        <v>9</v>
      </c>
      <c r="C9" s="363">
        <v>0</v>
      </c>
      <c r="D9" s="363">
        <v>0</v>
      </c>
      <c r="E9" s="363">
        <v>3</v>
      </c>
      <c r="F9" s="363">
        <f t="shared" si="0"/>
        <v>3</v>
      </c>
      <c r="G9" s="363">
        <v>0</v>
      </c>
      <c r="H9" s="363">
        <v>0</v>
      </c>
      <c r="I9" s="363">
        <v>0</v>
      </c>
      <c r="J9" s="363">
        <v>0</v>
      </c>
      <c r="K9" s="363">
        <f t="shared" si="1"/>
        <v>0</v>
      </c>
      <c r="L9" s="382">
        <f t="shared" si="2"/>
        <v>3</v>
      </c>
    </row>
    <row r="10" spans="1:12" ht="21">
      <c r="A10" s="378">
        <v>5</v>
      </c>
      <c r="B10" s="393" t="s">
        <v>356</v>
      </c>
      <c r="C10" s="363">
        <v>0</v>
      </c>
      <c r="D10" s="363">
        <v>1</v>
      </c>
      <c r="E10" s="363">
        <v>0</v>
      </c>
      <c r="F10" s="363">
        <f t="shared" si="0"/>
        <v>1</v>
      </c>
      <c r="G10" s="363">
        <v>0</v>
      </c>
      <c r="H10" s="363">
        <v>0</v>
      </c>
      <c r="I10" s="363">
        <v>0</v>
      </c>
      <c r="J10" s="363">
        <v>0</v>
      </c>
      <c r="K10" s="363">
        <f t="shared" si="1"/>
        <v>0</v>
      </c>
      <c r="L10" s="382">
        <f t="shared" si="2"/>
        <v>1</v>
      </c>
    </row>
    <row r="11" spans="1:12" ht="21">
      <c r="A11" s="378">
        <v>6</v>
      </c>
      <c r="B11" s="393" t="s">
        <v>40</v>
      </c>
      <c r="C11" s="363">
        <v>0</v>
      </c>
      <c r="D11" s="363">
        <v>0</v>
      </c>
      <c r="E11" s="363">
        <v>0</v>
      </c>
      <c r="F11" s="363">
        <f t="shared" si="0"/>
        <v>0</v>
      </c>
      <c r="G11" s="363">
        <v>0</v>
      </c>
      <c r="H11" s="363">
        <v>3</v>
      </c>
      <c r="I11" s="363">
        <v>0</v>
      </c>
      <c r="J11" s="363">
        <v>0</v>
      </c>
      <c r="K11" s="363">
        <f t="shared" si="1"/>
        <v>3</v>
      </c>
      <c r="L11" s="382">
        <f t="shared" si="2"/>
        <v>3</v>
      </c>
    </row>
    <row r="12" spans="1:12" ht="21">
      <c r="A12" s="378">
        <v>7</v>
      </c>
      <c r="B12" s="393" t="s">
        <v>11</v>
      </c>
      <c r="C12" s="363">
        <v>0</v>
      </c>
      <c r="D12" s="363">
        <v>3</v>
      </c>
      <c r="E12" s="363">
        <v>0</v>
      </c>
      <c r="F12" s="363">
        <f t="shared" si="0"/>
        <v>3</v>
      </c>
      <c r="G12" s="363">
        <v>0</v>
      </c>
      <c r="H12" s="363">
        <v>0</v>
      </c>
      <c r="I12" s="363">
        <v>0</v>
      </c>
      <c r="J12" s="363">
        <v>0</v>
      </c>
      <c r="K12" s="363">
        <f t="shared" si="1"/>
        <v>0</v>
      </c>
      <c r="L12" s="382">
        <f t="shared" si="2"/>
        <v>3</v>
      </c>
    </row>
    <row r="13" spans="1:12" ht="21">
      <c r="A13" s="378">
        <v>8</v>
      </c>
      <c r="B13" s="393" t="s">
        <v>13</v>
      </c>
      <c r="C13" s="363">
        <v>0</v>
      </c>
      <c r="D13" s="363">
        <v>0</v>
      </c>
      <c r="E13" s="363">
        <v>1</v>
      </c>
      <c r="F13" s="363">
        <f t="shared" si="0"/>
        <v>1</v>
      </c>
      <c r="G13" s="363">
        <v>0</v>
      </c>
      <c r="H13" s="363">
        <v>0</v>
      </c>
      <c r="I13" s="363">
        <v>0</v>
      </c>
      <c r="J13" s="363">
        <v>0</v>
      </c>
      <c r="K13" s="363">
        <f t="shared" si="1"/>
        <v>0</v>
      </c>
      <c r="L13" s="382">
        <f t="shared" si="2"/>
        <v>1</v>
      </c>
    </row>
    <row r="14" spans="1:12" ht="21">
      <c r="A14" s="378">
        <v>9</v>
      </c>
      <c r="B14" s="381" t="s">
        <v>298</v>
      </c>
      <c r="C14" s="363">
        <v>0</v>
      </c>
      <c r="D14" s="363">
        <v>0</v>
      </c>
      <c r="E14" s="363">
        <v>0</v>
      </c>
      <c r="F14" s="363">
        <f t="shared" si="0"/>
        <v>0</v>
      </c>
      <c r="G14" s="363">
        <v>0</v>
      </c>
      <c r="H14" s="363">
        <v>1</v>
      </c>
      <c r="I14" s="363">
        <v>1</v>
      </c>
      <c r="J14" s="363">
        <v>0</v>
      </c>
      <c r="K14" s="363">
        <f t="shared" si="1"/>
        <v>2</v>
      </c>
      <c r="L14" s="382">
        <f t="shared" si="2"/>
        <v>2</v>
      </c>
    </row>
    <row r="15" spans="1:12" ht="21">
      <c r="A15" s="378">
        <v>10</v>
      </c>
      <c r="B15" s="393" t="s">
        <v>106</v>
      </c>
      <c r="C15" s="363">
        <v>0</v>
      </c>
      <c r="D15" s="363">
        <v>0</v>
      </c>
      <c r="E15" s="363">
        <v>0</v>
      </c>
      <c r="F15" s="363">
        <f t="shared" si="0"/>
        <v>0</v>
      </c>
      <c r="G15" s="363">
        <v>0</v>
      </c>
      <c r="H15" s="363">
        <v>0</v>
      </c>
      <c r="I15" s="363">
        <v>1</v>
      </c>
      <c r="J15" s="363">
        <v>0</v>
      </c>
      <c r="K15" s="363">
        <f t="shared" si="1"/>
        <v>1</v>
      </c>
      <c r="L15" s="382">
        <f t="shared" si="2"/>
        <v>1</v>
      </c>
    </row>
    <row r="16" spans="1:12" ht="21">
      <c r="A16" s="378">
        <v>11</v>
      </c>
      <c r="B16" s="393" t="s">
        <v>178</v>
      </c>
      <c r="C16" s="363">
        <v>0</v>
      </c>
      <c r="D16" s="363">
        <v>0</v>
      </c>
      <c r="E16" s="363">
        <v>0</v>
      </c>
      <c r="F16" s="363">
        <f t="shared" si="0"/>
        <v>0</v>
      </c>
      <c r="G16" s="363">
        <v>3</v>
      </c>
      <c r="H16" s="363">
        <v>6</v>
      </c>
      <c r="I16" s="363">
        <v>0</v>
      </c>
      <c r="J16" s="363">
        <v>0</v>
      </c>
      <c r="K16" s="363">
        <f t="shared" si="1"/>
        <v>9</v>
      </c>
      <c r="L16" s="382">
        <f t="shared" si="2"/>
        <v>9</v>
      </c>
    </row>
    <row r="17" spans="1:12" ht="21">
      <c r="A17" s="378">
        <v>12</v>
      </c>
      <c r="B17" s="393" t="s">
        <v>184</v>
      </c>
      <c r="C17" s="363">
        <v>0</v>
      </c>
      <c r="D17" s="363">
        <v>5</v>
      </c>
      <c r="E17" s="363">
        <v>1</v>
      </c>
      <c r="F17" s="363">
        <f t="shared" si="0"/>
        <v>6</v>
      </c>
      <c r="G17" s="363">
        <v>0</v>
      </c>
      <c r="H17" s="363">
        <v>0</v>
      </c>
      <c r="I17" s="363">
        <v>0</v>
      </c>
      <c r="J17" s="363">
        <v>0</v>
      </c>
      <c r="K17" s="363">
        <f t="shared" si="1"/>
        <v>0</v>
      </c>
      <c r="L17" s="382">
        <f t="shared" si="2"/>
        <v>6</v>
      </c>
    </row>
    <row r="18" spans="1:12" ht="21">
      <c r="A18" s="378">
        <v>13</v>
      </c>
      <c r="B18" s="393" t="s">
        <v>8</v>
      </c>
      <c r="C18" s="363">
        <v>0</v>
      </c>
      <c r="D18" s="363">
        <v>1</v>
      </c>
      <c r="E18" s="363">
        <v>2</v>
      </c>
      <c r="F18" s="363">
        <f t="shared" si="0"/>
        <v>3</v>
      </c>
      <c r="G18" s="363">
        <v>0</v>
      </c>
      <c r="H18" s="363">
        <v>0</v>
      </c>
      <c r="I18" s="363">
        <v>0</v>
      </c>
      <c r="J18" s="363">
        <v>0</v>
      </c>
      <c r="K18" s="363">
        <f t="shared" si="1"/>
        <v>0</v>
      </c>
      <c r="L18" s="382">
        <f t="shared" si="2"/>
        <v>3</v>
      </c>
    </row>
    <row r="19" spans="1:12" ht="21">
      <c r="A19" s="378">
        <v>14</v>
      </c>
      <c r="B19" s="393" t="s">
        <v>185</v>
      </c>
      <c r="C19" s="363">
        <v>0</v>
      </c>
      <c r="D19" s="363">
        <v>1</v>
      </c>
      <c r="E19" s="363">
        <v>1</v>
      </c>
      <c r="F19" s="363">
        <f t="shared" si="0"/>
        <v>2</v>
      </c>
      <c r="G19" s="363">
        <v>0</v>
      </c>
      <c r="H19" s="363">
        <v>0</v>
      </c>
      <c r="I19" s="363">
        <v>0</v>
      </c>
      <c r="J19" s="363">
        <v>0</v>
      </c>
      <c r="K19" s="363">
        <f t="shared" si="1"/>
        <v>0</v>
      </c>
      <c r="L19" s="382">
        <f t="shared" si="2"/>
        <v>2</v>
      </c>
    </row>
    <row r="20" spans="1:12" ht="21">
      <c r="A20" s="378">
        <v>15</v>
      </c>
      <c r="B20" s="393" t="s">
        <v>357</v>
      </c>
      <c r="C20" s="363">
        <v>0</v>
      </c>
      <c r="D20" s="363">
        <v>0</v>
      </c>
      <c r="E20" s="363">
        <v>0</v>
      </c>
      <c r="F20" s="363">
        <f t="shared" si="0"/>
        <v>0</v>
      </c>
      <c r="G20" s="363">
        <v>0</v>
      </c>
      <c r="H20" s="363">
        <v>0</v>
      </c>
      <c r="I20" s="363">
        <v>1</v>
      </c>
      <c r="J20" s="363">
        <v>0</v>
      </c>
      <c r="K20" s="363">
        <f t="shared" si="1"/>
        <v>1</v>
      </c>
      <c r="L20" s="382">
        <f t="shared" si="2"/>
        <v>1</v>
      </c>
    </row>
    <row r="21" spans="1:12" ht="21">
      <c r="A21" s="378">
        <v>16</v>
      </c>
      <c r="B21" s="393" t="s">
        <v>306</v>
      </c>
      <c r="C21" s="363">
        <v>0</v>
      </c>
      <c r="D21" s="363">
        <v>1</v>
      </c>
      <c r="E21" s="363">
        <v>0</v>
      </c>
      <c r="F21" s="363">
        <f t="shared" si="0"/>
        <v>1</v>
      </c>
      <c r="G21" s="363">
        <v>0</v>
      </c>
      <c r="H21" s="363">
        <v>0</v>
      </c>
      <c r="I21" s="363">
        <v>0</v>
      </c>
      <c r="J21" s="363">
        <v>0</v>
      </c>
      <c r="K21" s="363">
        <f t="shared" si="1"/>
        <v>0</v>
      </c>
      <c r="L21" s="382">
        <f t="shared" si="2"/>
        <v>1</v>
      </c>
    </row>
    <row r="22" spans="1:12" ht="21">
      <c r="A22" s="378">
        <v>17</v>
      </c>
      <c r="B22" s="393" t="s">
        <v>89</v>
      </c>
      <c r="C22" s="363">
        <v>0</v>
      </c>
      <c r="D22" s="363">
        <v>0</v>
      </c>
      <c r="E22" s="363">
        <v>1</v>
      </c>
      <c r="F22" s="363">
        <f t="shared" si="0"/>
        <v>1</v>
      </c>
      <c r="G22" s="363">
        <v>0</v>
      </c>
      <c r="H22" s="363">
        <v>0</v>
      </c>
      <c r="I22" s="363">
        <v>0</v>
      </c>
      <c r="J22" s="363">
        <v>0</v>
      </c>
      <c r="K22" s="363">
        <f t="shared" si="1"/>
        <v>0</v>
      </c>
      <c r="L22" s="382">
        <f t="shared" si="2"/>
        <v>1</v>
      </c>
    </row>
    <row r="23" spans="1:12" ht="21">
      <c r="A23" s="378">
        <v>18</v>
      </c>
      <c r="B23" s="393" t="s">
        <v>90</v>
      </c>
      <c r="C23" s="363">
        <v>0</v>
      </c>
      <c r="D23" s="363">
        <v>1</v>
      </c>
      <c r="E23" s="363">
        <v>0</v>
      </c>
      <c r="F23" s="363">
        <f t="shared" si="0"/>
        <v>1</v>
      </c>
      <c r="G23" s="363">
        <v>0</v>
      </c>
      <c r="H23" s="363">
        <v>1</v>
      </c>
      <c r="I23" s="363">
        <v>0</v>
      </c>
      <c r="J23" s="363">
        <v>0</v>
      </c>
      <c r="K23" s="363">
        <f t="shared" si="1"/>
        <v>1</v>
      </c>
      <c r="L23" s="382">
        <f t="shared" si="2"/>
        <v>2</v>
      </c>
    </row>
    <row r="24" spans="1:12" ht="21">
      <c r="A24" s="387"/>
      <c r="B24" s="394"/>
      <c r="C24" s="383"/>
      <c r="D24" s="383"/>
      <c r="E24" s="383"/>
      <c r="F24" s="383"/>
      <c r="G24" s="383"/>
      <c r="H24" s="383"/>
      <c r="I24" s="383"/>
      <c r="J24" s="383"/>
      <c r="K24" s="383"/>
      <c r="L24" s="384"/>
    </row>
    <row r="25" spans="1:12" ht="21">
      <c r="A25" s="318"/>
      <c r="B25" s="395" t="s">
        <v>20</v>
      </c>
      <c r="C25" s="318">
        <f>SUM(C6:C24)</f>
        <v>0</v>
      </c>
      <c r="D25" s="318">
        <f aca="true" t="shared" si="3" ref="D25:K25">SUM(D6:D24)</f>
        <v>13</v>
      </c>
      <c r="E25" s="318">
        <f t="shared" si="3"/>
        <v>12</v>
      </c>
      <c r="F25" s="318">
        <f t="shared" si="3"/>
        <v>25</v>
      </c>
      <c r="G25" s="318">
        <f t="shared" si="3"/>
        <v>4</v>
      </c>
      <c r="H25" s="318">
        <f t="shared" si="3"/>
        <v>22</v>
      </c>
      <c r="I25" s="318">
        <f t="shared" si="3"/>
        <v>6</v>
      </c>
      <c r="J25" s="318">
        <f t="shared" si="3"/>
        <v>0</v>
      </c>
      <c r="K25" s="318">
        <f t="shared" si="3"/>
        <v>32</v>
      </c>
      <c r="L25" s="318">
        <f t="shared" si="2"/>
        <v>57</v>
      </c>
    </row>
    <row r="26" spans="1:12" s="347" customFormat="1" ht="18.75" customHeight="1">
      <c r="A26" s="346"/>
      <c r="C26" s="346"/>
      <c r="D26" s="670" t="s">
        <v>381</v>
      </c>
      <c r="E26" s="670"/>
      <c r="F26" s="670"/>
      <c r="G26" s="670"/>
      <c r="H26" s="670"/>
      <c r="I26" s="670"/>
      <c r="J26" s="670"/>
      <c r="K26" s="670"/>
      <c r="L26" s="670"/>
    </row>
    <row r="27" spans="1:12" s="347" customFormat="1" ht="18.75" customHeight="1">
      <c r="A27" s="559" t="s">
        <v>383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</row>
    <row r="28" spans="2:12" ht="18.75" customHeight="1">
      <c r="B28" s="217"/>
      <c r="L28" s="370"/>
    </row>
    <row r="29" spans="1:12" ht="18.75" customHeight="1">
      <c r="A29" s="10" t="s">
        <v>196</v>
      </c>
      <c r="B29" s="20"/>
      <c r="C29" s="20"/>
      <c r="L29" s="370"/>
    </row>
    <row r="30" spans="1:12" ht="18.75" customHeight="1">
      <c r="A30" s="10" t="s">
        <v>366</v>
      </c>
      <c r="B30" s="101"/>
      <c r="C30" s="20"/>
      <c r="L30" s="370"/>
    </row>
    <row r="31" spans="1:12" ht="18.75" customHeight="1">
      <c r="A31" s="10" t="s">
        <v>307</v>
      </c>
      <c r="B31" s="20"/>
      <c r="C31" s="20"/>
      <c r="L31" s="370"/>
    </row>
    <row r="32" ht="18.75" customHeight="1"/>
    <row r="33" ht="18.75" customHeight="1"/>
  </sheetData>
  <mergeCells count="5">
    <mergeCell ref="A27:L27"/>
    <mergeCell ref="C4:F4"/>
    <mergeCell ref="C3:K3"/>
    <mergeCell ref="G4:K4"/>
    <mergeCell ref="D26:L26"/>
  </mergeCells>
  <printOptions/>
  <pageMargins left="0.5905511811023623" right="0.551181102362204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98"/>
  <sheetViews>
    <sheetView view="pageBreakPreview" zoomScaleNormal="90" zoomScaleSheetLayoutView="100" workbookViewId="0" topLeftCell="C1">
      <pane ySplit="5" topLeftCell="BM6" activePane="bottomLeft" state="frozen"/>
      <selection pane="topLeft" activeCell="A1" sqref="A1"/>
      <selection pane="bottomLeft" activeCell="D42" sqref="D42"/>
    </sheetView>
  </sheetViews>
  <sheetFormatPr defaultColWidth="9.140625" defaultRowHeight="21.75"/>
  <cols>
    <col min="1" max="1" width="3.8515625" style="184" customWidth="1"/>
    <col min="2" max="2" width="49.8515625" style="20" customWidth="1"/>
    <col min="3" max="3" width="6.7109375" style="20" bestFit="1" customWidth="1"/>
    <col min="4" max="4" width="6.421875" style="20" customWidth="1"/>
    <col min="5" max="5" width="6.421875" style="120" customWidth="1"/>
    <col min="6" max="6" width="6.7109375" style="120" bestFit="1" customWidth="1"/>
    <col min="7" max="8" width="5.140625" style="20" hidden="1" customWidth="1"/>
    <col min="9" max="9" width="6.57421875" style="20" customWidth="1"/>
    <col min="10" max="10" width="6.421875" style="120" customWidth="1"/>
    <col min="11" max="11" width="6.421875" style="121" bestFit="1" customWidth="1"/>
    <col min="12" max="12" width="7.421875" style="121" bestFit="1" customWidth="1"/>
    <col min="13" max="13" width="6.421875" style="121" bestFit="1" customWidth="1"/>
    <col min="14" max="14" width="6.7109375" style="30" bestFit="1" customWidth="1"/>
    <col min="15" max="15" width="6.7109375" style="39" bestFit="1" customWidth="1"/>
    <col min="16" max="16" width="6.28125" style="39" bestFit="1" customWidth="1"/>
    <col min="17" max="17" width="5.57421875" style="39" bestFit="1" customWidth="1"/>
    <col min="18" max="18" width="7.421875" style="39" bestFit="1" customWidth="1"/>
    <col min="19" max="19" width="6.421875" style="120" customWidth="1"/>
    <col min="20" max="16384" width="9.140625" style="20" customWidth="1"/>
  </cols>
  <sheetData>
    <row r="1" spans="1:19" ht="21">
      <c r="A1" s="560" t="s">
        <v>301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</row>
    <row r="2" spans="1:19" s="184" customFormat="1" ht="18.75">
      <c r="A2" s="561" t="s">
        <v>21</v>
      </c>
      <c r="B2" s="561" t="s">
        <v>0</v>
      </c>
      <c r="C2" s="564" t="s">
        <v>23</v>
      </c>
      <c r="D2" s="564"/>
      <c r="E2" s="564"/>
      <c r="F2" s="564" t="s">
        <v>26</v>
      </c>
      <c r="G2" s="564"/>
      <c r="H2" s="564"/>
      <c r="I2" s="564"/>
      <c r="J2" s="564"/>
      <c r="K2" s="183"/>
      <c r="L2" s="565" t="s">
        <v>144</v>
      </c>
      <c r="M2" s="566"/>
      <c r="N2" s="19"/>
      <c r="O2" s="19"/>
      <c r="P2" s="19"/>
      <c r="Q2" s="19"/>
      <c r="R2" s="19"/>
      <c r="S2" s="19"/>
    </row>
    <row r="3" spans="1:19" s="184" customFormat="1" ht="18.75">
      <c r="A3" s="562"/>
      <c r="B3" s="562"/>
      <c r="C3" s="21"/>
      <c r="D3" s="21"/>
      <c r="E3" s="21"/>
      <c r="F3" s="21"/>
      <c r="G3" s="21"/>
      <c r="H3" s="21"/>
      <c r="I3" s="21"/>
      <c r="J3" s="21"/>
      <c r="K3" s="21" t="s">
        <v>27</v>
      </c>
      <c r="L3" s="21" t="s">
        <v>140</v>
      </c>
      <c r="M3" s="21" t="s">
        <v>140</v>
      </c>
      <c r="N3" s="178" t="s">
        <v>26</v>
      </c>
      <c r="O3" s="179" t="s">
        <v>26</v>
      </c>
      <c r="P3" s="180" t="s">
        <v>27</v>
      </c>
      <c r="Q3" s="180" t="s">
        <v>135</v>
      </c>
      <c r="R3" s="180" t="s">
        <v>136</v>
      </c>
      <c r="S3" s="21" t="s">
        <v>20</v>
      </c>
    </row>
    <row r="4" spans="1:19" s="184" customFormat="1" ht="18.75">
      <c r="A4" s="562"/>
      <c r="B4" s="562"/>
      <c r="C4" s="21" t="s">
        <v>302</v>
      </c>
      <c r="D4" s="21" t="s">
        <v>310</v>
      </c>
      <c r="E4" s="21" t="s">
        <v>20</v>
      </c>
      <c r="F4" s="21" t="s">
        <v>302</v>
      </c>
      <c r="G4" s="21" t="s">
        <v>24</v>
      </c>
      <c r="H4" s="21" t="s">
        <v>25</v>
      </c>
      <c r="I4" s="21" t="s">
        <v>310</v>
      </c>
      <c r="J4" s="21" t="s">
        <v>20</v>
      </c>
      <c r="K4" s="21" t="s">
        <v>28</v>
      </c>
      <c r="L4" s="21" t="s">
        <v>141</v>
      </c>
      <c r="M4" s="21" t="s">
        <v>143</v>
      </c>
      <c r="N4" s="178" t="s">
        <v>140</v>
      </c>
      <c r="O4" s="179" t="s">
        <v>221</v>
      </c>
      <c r="P4" s="180" t="s">
        <v>133</v>
      </c>
      <c r="Q4" s="180" t="s">
        <v>72</v>
      </c>
      <c r="R4" s="180" t="s">
        <v>137</v>
      </c>
      <c r="S4" s="21" t="s">
        <v>29</v>
      </c>
    </row>
    <row r="5" spans="1:19" s="184" customFormat="1" ht="18.75">
      <c r="A5" s="563"/>
      <c r="B5" s="563"/>
      <c r="C5" s="24"/>
      <c r="D5" s="24" t="s">
        <v>311</v>
      </c>
      <c r="E5" s="24"/>
      <c r="F5" s="24"/>
      <c r="G5" s="24"/>
      <c r="H5" s="24"/>
      <c r="I5" s="24" t="s">
        <v>311</v>
      </c>
      <c r="J5" s="24"/>
      <c r="K5" s="24"/>
      <c r="L5" s="24" t="s">
        <v>142</v>
      </c>
      <c r="M5" s="24"/>
      <c r="N5" s="181" t="s">
        <v>143</v>
      </c>
      <c r="O5" s="182"/>
      <c r="P5" s="182" t="s">
        <v>134</v>
      </c>
      <c r="Q5" s="182" t="s">
        <v>113</v>
      </c>
      <c r="R5" s="182" t="s">
        <v>138</v>
      </c>
      <c r="S5" s="24"/>
    </row>
    <row r="6" spans="1:19" ht="19.5" customHeight="1">
      <c r="A6" s="189"/>
      <c r="B6" s="204" t="s">
        <v>174</v>
      </c>
      <c r="C6" s="114">
        <f>SUM(C7:C15,C18,C19:C49)</f>
        <v>1261</v>
      </c>
      <c r="D6" s="114">
        <f>SUM(D7:D15,D18:D46)</f>
        <v>984</v>
      </c>
      <c r="E6" s="114">
        <f>SUM(C6:D6)</f>
        <v>2245</v>
      </c>
      <c r="F6" s="114">
        <f>SUM(F7:F15,F18,F19:F49)</f>
        <v>545</v>
      </c>
      <c r="G6" s="114">
        <f>SUM(G7:G15,G18,G19:G49)</f>
        <v>201</v>
      </c>
      <c r="H6" s="114">
        <f>SUM(H7:H15,H18,H19:H49)</f>
        <v>136</v>
      </c>
      <c r="I6" s="114">
        <f>SUM(G6:H6)</f>
        <v>337</v>
      </c>
      <c r="J6" s="114">
        <f>SUM(F6:H6)</f>
        <v>882</v>
      </c>
      <c r="K6" s="498">
        <f>SUM(K7,K8:K15,K17:K28,K29:K51)</f>
        <v>850</v>
      </c>
      <c r="L6" s="498">
        <f>SUM(L7:L15,L18:L51)</f>
        <v>78</v>
      </c>
      <c r="M6" s="498">
        <f>SUM(M7:M15,M18,M19:M49:M50:M51)</f>
        <v>1674</v>
      </c>
      <c r="N6" s="499">
        <f>SUM(N7:N15,N18:N46)</f>
        <v>618</v>
      </c>
      <c r="O6" s="498">
        <f>SUM(O7:O15,O18:O46)</f>
        <v>33</v>
      </c>
      <c r="P6" s="498">
        <f>SUM(P7:P15,P18:P46)</f>
        <v>73</v>
      </c>
      <c r="Q6" s="498">
        <f>SUM(Q7:Q15,Q18:Q46)</f>
        <v>29</v>
      </c>
      <c r="R6" s="498">
        <f>SUM(R7:R15,R18:R46)</f>
        <v>15</v>
      </c>
      <c r="S6" s="498">
        <f>SUM(S7:S15,S18:S51)</f>
        <v>6497</v>
      </c>
    </row>
    <row r="7" spans="1:19" ht="19.5" customHeight="1">
      <c r="A7" s="187">
        <v>1</v>
      </c>
      <c r="B7" s="69" t="s">
        <v>16</v>
      </c>
      <c r="C7" s="26">
        <v>0</v>
      </c>
      <c r="D7" s="26">
        <v>200</v>
      </c>
      <c r="E7" s="111">
        <f>SUM(C7:D7)</f>
        <v>200</v>
      </c>
      <c r="F7" s="111">
        <v>0</v>
      </c>
      <c r="G7" s="26">
        <v>66</v>
      </c>
      <c r="H7" s="26">
        <v>57</v>
      </c>
      <c r="I7" s="26">
        <f>SUM(G7:H7)</f>
        <v>123</v>
      </c>
      <c r="J7" s="111">
        <f>SUM(F7:H7)</f>
        <v>123</v>
      </c>
      <c r="K7" s="41">
        <v>170</v>
      </c>
      <c r="L7" s="41">
        <v>5</v>
      </c>
      <c r="M7" s="41">
        <v>508</v>
      </c>
      <c r="N7" s="1">
        <v>54</v>
      </c>
      <c r="O7" s="31">
        <v>2</v>
      </c>
      <c r="P7" s="31">
        <v>0</v>
      </c>
      <c r="Q7" s="31">
        <v>3</v>
      </c>
      <c r="R7" s="31">
        <v>0</v>
      </c>
      <c r="S7" s="111">
        <f aca="true" t="shared" si="0" ref="S7:S72">SUM(E7,J7,K7,L7,M7,N7,O7,P7,Q7,R7)</f>
        <v>1065</v>
      </c>
    </row>
    <row r="8" spans="1:19" ht="19.5" customHeight="1">
      <c r="A8" s="187">
        <v>2</v>
      </c>
      <c r="B8" s="6" t="s">
        <v>1</v>
      </c>
      <c r="C8" s="26">
        <v>98</v>
      </c>
      <c r="D8" s="26">
        <v>32</v>
      </c>
      <c r="E8" s="111">
        <f aca="true" t="shared" si="1" ref="E8:E89">SUM(C8:D8)</f>
        <v>130</v>
      </c>
      <c r="F8" s="111">
        <v>36</v>
      </c>
      <c r="G8" s="26">
        <v>6</v>
      </c>
      <c r="H8" s="26">
        <v>3</v>
      </c>
      <c r="I8" s="26">
        <f aca="true" t="shared" si="2" ref="I8:I71">SUM(G8:H8)</f>
        <v>9</v>
      </c>
      <c r="J8" s="111">
        <f aca="true" t="shared" si="3" ref="J8:J89">SUM(F8:H8)</f>
        <v>45</v>
      </c>
      <c r="K8" s="41">
        <v>99</v>
      </c>
      <c r="L8" s="41">
        <v>3</v>
      </c>
      <c r="M8" s="41">
        <v>88</v>
      </c>
      <c r="N8" s="1">
        <v>4</v>
      </c>
      <c r="O8" s="31">
        <v>3</v>
      </c>
      <c r="P8" s="31">
        <v>0</v>
      </c>
      <c r="Q8" s="31">
        <v>0</v>
      </c>
      <c r="R8" s="31">
        <v>0</v>
      </c>
      <c r="S8" s="111">
        <f t="shared" si="0"/>
        <v>372</v>
      </c>
    </row>
    <row r="9" spans="1:19" ht="19.5" customHeight="1">
      <c r="A9" s="187">
        <v>3</v>
      </c>
      <c r="B9" s="6" t="s">
        <v>2</v>
      </c>
      <c r="C9" s="26">
        <v>51</v>
      </c>
      <c r="D9" s="26">
        <v>8</v>
      </c>
      <c r="E9" s="111">
        <f t="shared" si="1"/>
        <v>59</v>
      </c>
      <c r="F9" s="111">
        <v>12</v>
      </c>
      <c r="G9" s="26">
        <v>1</v>
      </c>
      <c r="H9" s="26">
        <v>1</v>
      </c>
      <c r="I9" s="26">
        <f t="shared" si="2"/>
        <v>2</v>
      </c>
      <c r="J9" s="111">
        <f t="shared" si="3"/>
        <v>14</v>
      </c>
      <c r="K9" s="41">
        <v>10</v>
      </c>
      <c r="L9" s="41">
        <v>0</v>
      </c>
      <c r="M9" s="41">
        <v>68</v>
      </c>
      <c r="N9" s="1">
        <v>0</v>
      </c>
      <c r="O9" s="31">
        <v>0</v>
      </c>
      <c r="P9" s="31">
        <v>1</v>
      </c>
      <c r="Q9" s="31">
        <v>0</v>
      </c>
      <c r="R9" s="31">
        <v>0</v>
      </c>
      <c r="S9" s="111">
        <f t="shared" si="0"/>
        <v>152</v>
      </c>
    </row>
    <row r="10" spans="1:19" ht="19.5" customHeight="1">
      <c r="A10" s="187">
        <v>4</v>
      </c>
      <c r="B10" s="6" t="s">
        <v>3</v>
      </c>
      <c r="C10" s="26">
        <v>47</v>
      </c>
      <c r="D10" s="26">
        <v>31</v>
      </c>
      <c r="E10" s="111">
        <f t="shared" si="1"/>
        <v>78</v>
      </c>
      <c r="F10" s="111">
        <v>20</v>
      </c>
      <c r="G10" s="26">
        <v>3</v>
      </c>
      <c r="H10" s="26">
        <v>8</v>
      </c>
      <c r="I10" s="26">
        <f t="shared" si="2"/>
        <v>11</v>
      </c>
      <c r="J10" s="111">
        <f t="shared" si="3"/>
        <v>31</v>
      </c>
      <c r="K10" s="41">
        <v>50</v>
      </c>
      <c r="L10" s="41">
        <v>0</v>
      </c>
      <c r="M10" s="41">
        <v>38</v>
      </c>
      <c r="N10" s="1">
        <v>5</v>
      </c>
      <c r="O10" s="31">
        <v>2</v>
      </c>
      <c r="P10" s="31">
        <v>0</v>
      </c>
      <c r="Q10" s="31">
        <v>1</v>
      </c>
      <c r="R10" s="31">
        <v>0</v>
      </c>
      <c r="S10" s="111">
        <f t="shared" si="0"/>
        <v>205</v>
      </c>
    </row>
    <row r="11" spans="1:19" ht="19.5" customHeight="1">
      <c r="A11" s="187">
        <v>5</v>
      </c>
      <c r="B11" s="6" t="s">
        <v>4</v>
      </c>
      <c r="C11" s="26">
        <v>84</v>
      </c>
      <c r="D11" s="26">
        <v>13</v>
      </c>
      <c r="E11" s="111">
        <f t="shared" si="1"/>
        <v>97</v>
      </c>
      <c r="F11" s="111">
        <v>55</v>
      </c>
      <c r="G11" s="26">
        <v>0</v>
      </c>
      <c r="H11" s="26">
        <v>1</v>
      </c>
      <c r="I11" s="26">
        <f t="shared" si="2"/>
        <v>1</v>
      </c>
      <c r="J11" s="111">
        <f t="shared" si="3"/>
        <v>56</v>
      </c>
      <c r="K11" s="41">
        <v>11</v>
      </c>
      <c r="L11" s="41">
        <v>0</v>
      </c>
      <c r="M11" s="41">
        <v>39</v>
      </c>
      <c r="N11" s="1">
        <v>20</v>
      </c>
      <c r="O11" s="31">
        <v>0</v>
      </c>
      <c r="P11" s="31">
        <v>19</v>
      </c>
      <c r="Q11" s="31">
        <v>1</v>
      </c>
      <c r="R11" s="31">
        <v>0</v>
      </c>
      <c r="S11" s="111">
        <f t="shared" si="0"/>
        <v>243</v>
      </c>
    </row>
    <row r="12" spans="1:19" ht="19.5" customHeight="1">
      <c r="A12" s="187">
        <v>6</v>
      </c>
      <c r="B12" s="6" t="s">
        <v>5</v>
      </c>
      <c r="C12" s="26">
        <v>48</v>
      </c>
      <c r="D12" s="26">
        <v>24</v>
      </c>
      <c r="E12" s="111">
        <f t="shared" si="1"/>
        <v>72</v>
      </c>
      <c r="F12" s="111">
        <v>28</v>
      </c>
      <c r="G12" s="26">
        <v>2</v>
      </c>
      <c r="H12" s="26">
        <v>6</v>
      </c>
      <c r="I12" s="26">
        <f t="shared" si="2"/>
        <v>8</v>
      </c>
      <c r="J12" s="111">
        <f t="shared" si="3"/>
        <v>36</v>
      </c>
      <c r="K12" s="41">
        <v>30</v>
      </c>
      <c r="L12" s="41">
        <v>0</v>
      </c>
      <c r="M12" s="41">
        <v>18</v>
      </c>
      <c r="N12" s="1">
        <v>9</v>
      </c>
      <c r="O12" s="31">
        <v>2</v>
      </c>
      <c r="P12" s="31">
        <v>0</v>
      </c>
      <c r="Q12" s="31">
        <v>0</v>
      </c>
      <c r="R12" s="31">
        <v>0</v>
      </c>
      <c r="S12" s="111">
        <f t="shared" si="0"/>
        <v>167</v>
      </c>
    </row>
    <row r="13" spans="1:19" ht="19.5" customHeight="1">
      <c r="A13" s="187">
        <v>7</v>
      </c>
      <c r="B13" s="6" t="s">
        <v>6</v>
      </c>
      <c r="C13" s="26">
        <v>205</v>
      </c>
      <c r="D13" s="26">
        <v>51</v>
      </c>
      <c r="E13" s="111">
        <f t="shared" si="1"/>
        <v>256</v>
      </c>
      <c r="F13" s="111">
        <v>74</v>
      </c>
      <c r="G13" s="26">
        <v>8</v>
      </c>
      <c r="H13" s="26">
        <v>10</v>
      </c>
      <c r="I13" s="26">
        <f t="shared" si="2"/>
        <v>18</v>
      </c>
      <c r="J13" s="111">
        <f t="shared" si="3"/>
        <v>92</v>
      </c>
      <c r="K13" s="41">
        <v>61</v>
      </c>
      <c r="L13" s="41">
        <v>0</v>
      </c>
      <c r="M13" s="41">
        <v>38</v>
      </c>
      <c r="N13" s="1">
        <v>19</v>
      </c>
      <c r="O13" s="31">
        <v>1</v>
      </c>
      <c r="P13" s="31">
        <v>0</v>
      </c>
      <c r="Q13" s="31">
        <v>0</v>
      </c>
      <c r="R13" s="31">
        <v>0</v>
      </c>
      <c r="S13" s="111">
        <f t="shared" si="0"/>
        <v>467</v>
      </c>
    </row>
    <row r="14" spans="1:19" ht="19.5" customHeight="1">
      <c r="A14" s="187">
        <v>8</v>
      </c>
      <c r="B14" s="6" t="s">
        <v>7</v>
      </c>
      <c r="C14" s="26">
        <v>194</v>
      </c>
      <c r="D14" s="26">
        <v>72</v>
      </c>
      <c r="E14" s="111">
        <f t="shared" si="1"/>
        <v>266</v>
      </c>
      <c r="F14" s="111">
        <v>57</v>
      </c>
      <c r="G14" s="26">
        <v>3</v>
      </c>
      <c r="H14" s="26">
        <v>3</v>
      </c>
      <c r="I14" s="26">
        <f t="shared" si="2"/>
        <v>6</v>
      </c>
      <c r="J14" s="111">
        <f t="shared" si="3"/>
        <v>63</v>
      </c>
      <c r="K14" s="41">
        <v>34</v>
      </c>
      <c r="L14" s="41">
        <v>0</v>
      </c>
      <c r="M14" s="41">
        <v>86</v>
      </c>
      <c r="N14" s="1">
        <v>110</v>
      </c>
      <c r="O14" s="31">
        <v>4</v>
      </c>
      <c r="P14" s="31">
        <v>0</v>
      </c>
      <c r="Q14" s="31">
        <v>1</v>
      </c>
      <c r="R14" s="31">
        <v>11</v>
      </c>
      <c r="S14" s="111">
        <f t="shared" si="0"/>
        <v>575</v>
      </c>
    </row>
    <row r="15" spans="1:19" ht="19.5" customHeight="1">
      <c r="A15" s="187">
        <v>9</v>
      </c>
      <c r="B15" s="6" t="s">
        <v>305</v>
      </c>
      <c r="C15" s="26">
        <f>SUM(C16:C17)</f>
        <v>257</v>
      </c>
      <c r="D15" s="26">
        <f>SUM(D16:D17)</f>
        <v>37</v>
      </c>
      <c r="E15" s="111">
        <f t="shared" si="1"/>
        <v>294</v>
      </c>
      <c r="F15" s="111">
        <f>SUM(F16:F17)</f>
        <v>98</v>
      </c>
      <c r="G15" s="26">
        <f>SUM(G16:G17)</f>
        <v>1</v>
      </c>
      <c r="H15" s="26">
        <f>SUM(H16:H17)</f>
        <v>0</v>
      </c>
      <c r="I15" s="26">
        <f t="shared" si="2"/>
        <v>1</v>
      </c>
      <c r="J15" s="111">
        <f t="shared" si="3"/>
        <v>99</v>
      </c>
      <c r="K15" s="41">
        <v>42</v>
      </c>
      <c r="L15" s="41">
        <v>0</v>
      </c>
      <c r="M15" s="41">
        <v>194</v>
      </c>
      <c r="N15" s="1">
        <v>149</v>
      </c>
      <c r="O15" s="31">
        <f>SUM(O16:O17)</f>
        <v>0</v>
      </c>
      <c r="P15" s="31">
        <f>SUM(P16:P17)</f>
        <v>51</v>
      </c>
      <c r="Q15" s="31">
        <f>SUM(Q16:Q17)</f>
        <v>8</v>
      </c>
      <c r="R15" s="31">
        <v>0</v>
      </c>
      <c r="S15" s="111">
        <f>SUM(S16:S17)</f>
        <v>837</v>
      </c>
    </row>
    <row r="16" spans="1:19" ht="19.5" customHeight="1">
      <c r="A16" s="187"/>
      <c r="B16" s="6" t="s">
        <v>304</v>
      </c>
      <c r="C16" s="26">
        <v>63</v>
      </c>
      <c r="D16" s="26">
        <v>34</v>
      </c>
      <c r="E16" s="111">
        <f>SUM(C16:D16)</f>
        <v>97</v>
      </c>
      <c r="F16" s="111">
        <v>44</v>
      </c>
      <c r="G16" s="26">
        <v>1</v>
      </c>
      <c r="H16" s="26">
        <v>0</v>
      </c>
      <c r="I16" s="26">
        <f t="shared" si="2"/>
        <v>1</v>
      </c>
      <c r="J16" s="111">
        <f>SUM(F16:H16)</f>
        <v>45</v>
      </c>
      <c r="K16" s="41">
        <v>42</v>
      </c>
      <c r="L16" s="41">
        <v>0</v>
      </c>
      <c r="M16" s="41">
        <v>29</v>
      </c>
      <c r="N16" s="1">
        <v>18</v>
      </c>
      <c r="O16" s="31">
        <v>0</v>
      </c>
      <c r="P16" s="31">
        <v>0</v>
      </c>
      <c r="Q16" s="31">
        <v>7</v>
      </c>
      <c r="R16" s="31">
        <v>0</v>
      </c>
      <c r="S16" s="111">
        <f t="shared" si="0"/>
        <v>238</v>
      </c>
    </row>
    <row r="17" spans="1:19" ht="19.5" customHeight="1">
      <c r="A17" s="187"/>
      <c r="B17" s="6" t="s">
        <v>165</v>
      </c>
      <c r="C17" s="26">
        <v>194</v>
      </c>
      <c r="D17" s="26">
        <v>3</v>
      </c>
      <c r="E17" s="111">
        <f t="shared" si="1"/>
        <v>197</v>
      </c>
      <c r="F17" s="111">
        <v>54</v>
      </c>
      <c r="G17" s="26">
        <v>0</v>
      </c>
      <c r="H17" s="26">
        <v>0</v>
      </c>
      <c r="I17" s="26">
        <f t="shared" si="2"/>
        <v>0</v>
      </c>
      <c r="J17" s="111">
        <f t="shared" si="3"/>
        <v>54</v>
      </c>
      <c r="K17" s="41">
        <v>0</v>
      </c>
      <c r="L17" s="41">
        <v>0</v>
      </c>
      <c r="M17" s="41">
        <v>165</v>
      </c>
      <c r="N17" s="1">
        <v>131</v>
      </c>
      <c r="O17" s="31">
        <v>0</v>
      </c>
      <c r="P17" s="31">
        <v>51</v>
      </c>
      <c r="Q17" s="31">
        <v>1</v>
      </c>
      <c r="R17" s="31">
        <v>0</v>
      </c>
      <c r="S17" s="111">
        <f t="shared" si="0"/>
        <v>599</v>
      </c>
    </row>
    <row r="18" spans="1:19" ht="19.5" customHeight="1">
      <c r="A18" s="187">
        <v>10</v>
      </c>
      <c r="B18" s="6" t="s">
        <v>10</v>
      </c>
      <c r="C18" s="26">
        <v>61</v>
      </c>
      <c r="D18" s="26">
        <v>11</v>
      </c>
      <c r="E18" s="111">
        <f t="shared" si="1"/>
        <v>72</v>
      </c>
      <c r="F18" s="111">
        <v>23</v>
      </c>
      <c r="G18" s="26">
        <v>0</v>
      </c>
      <c r="H18" s="26">
        <v>2</v>
      </c>
      <c r="I18" s="26">
        <f t="shared" si="2"/>
        <v>2</v>
      </c>
      <c r="J18" s="111">
        <f t="shared" si="3"/>
        <v>25</v>
      </c>
      <c r="K18" s="41">
        <v>12</v>
      </c>
      <c r="L18" s="41">
        <v>0</v>
      </c>
      <c r="M18" s="41">
        <v>57</v>
      </c>
      <c r="N18" s="1">
        <v>4</v>
      </c>
      <c r="O18" s="31">
        <v>0</v>
      </c>
      <c r="P18" s="31">
        <v>0</v>
      </c>
      <c r="Q18" s="31">
        <v>1</v>
      </c>
      <c r="R18" s="31">
        <v>0</v>
      </c>
      <c r="S18" s="111">
        <f t="shared" si="0"/>
        <v>171</v>
      </c>
    </row>
    <row r="19" spans="1:19" ht="19.5" customHeight="1">
      <c r="A19" s="187">
        <v>11</v>
      </c>
      <c r="B19" s="6" t="s">
        <v>11</v>
      </c>
      <c r="C19" s="26">
        <v>38</v>
      </c>
      <c r="D19" s="26">
        <v>18</v>
      </c>
      <c r="E19" s="111">
        <f t="shared" si="1"/>
        <v>56</v>
      </c>
      <c r="F19" s="111">
        <v>35</v>
      </c>
      <c r="G19" s="26">
        <v>2</v>
      </c>
      <c r="H19" s="26">
        <v>2</v>
      </c>
      <c r="I19" s="26">
        <f t="shared" si="2"/>
        <v>4</v>
      </c>
      <c r="J19" s="111">
        <f t="shared" si="3"/>
        <v>39</v>
      </c>
      <c r="K19" s="41">
        <v>12</v>
      </c>
      <c r="L19" s="41">
        <v>0</v>
      </c>
      <c r="M19" s="41">
        <v>21</v>
      </c>
      <c r="N19" s="1">
        <v>0</v>
      </c>
      <c r="O19" s="31">
        <v>0</v>
      </c>
      <c r="P19" s="31">
        <v>0</v>
      </c>
      <c r="Q19" s="31">
        <v>8</v>
      </c>
      <c r="R19" s="31">
        <v>0</v>
      </c>
      <c r="S19" s="111">
        <f t="shared" si="0"/>
        <v>136</v>
      </c>
    </row>
    <row r="20" spans="1:19" ht="19.5" customHeight="1">
      <c r="A20" s="187">
        <v>12</v>
      </c>
      <c r="B20" s="6" t="s">
        <v>12</v>
      </c>
      <c r="C20" s="26">
        <v>89</v>
      </c>
      <c r="D20" s="26">
        <v>79</v>
      </c>
      <c r="E20" s="111">
        <f t="shared" si="1"/>
        <v>168</v>
      </c>
      <c r="F20" s="111">
        <v>38</v>
      </c>
      <c r="G20" s="26">
        <v>10</v>
      </c>
      <c r="H20" s="26">
        <v>7</v>
      </c>
      <c r="I20" s="26">
        <f t="shared" si="2"/>
        <v>17</v>
      </c>
      <c r="J20" s="111">
        <f t="shared" si="3"/>
        <v>55</v>
      </c>
      <c r="K20" s="41">
        <v>39</v>
      </c>
      <c r="L20" s="41">
        <v>0</v>
      </c>
      <c r="M20" s="41">
        <v>114</v>
      </c>
      <c r="N20" s="1">
        <v>31</v>
      </c>
      <c r="O20" s="31">
        <v>6</v>
      </c>
      <c r="P20" s="31">
        <v>0</v>
      </c>
      <c r="Q20" s="31">
        <v>0</v>
      </c>
      <c r="R20" s="31">
        <v>0</v>
      </c>
      <c r="S20" s="111">
        <f t="shared" si="0"/>
        <v>413</v>
      </c>
    </row>
    <row r="21" spans="1:19" ht="19.5" customHeight="1">
      <c r="A21" s="187">
        <v>13</v>
      </c>
      <c r="B21" s="6" t="s">
        <v>13</v>
      </c>
      <c r="C21" s="26">
        <v>64</v>
      </c>
      <c r="D21" s="26">
        <v>24</v>
      </c>
      <c r="E21" s="111">
        <f t="shared" si="1"/>
        <v>88</v>
      </c>
      <c r="F21" s="111">
        <v>25</v>
      </c>
      <c r="G21" s="26">
        <v>2</v>
      </c>
      <c r="H21" s="26">
        <v>1</v>
      </c>
      <c r="I21" s="26">
        <f t="shared" si="2"/>
        <v>3</v>
      </c>
      <c r="J21" s="111">
        <f t="shared" si="3"/>
        <v>28</v>
      </c>
      <c r="K21" s="41">
        <v>15</v>
      </c>
      <c r="L21" s="41">
        <v>0</v>
      </c>
      <c r="M21" s="41">
        <v>0</v>
      </c>
      <c r="N21" s="1">
        <v>36</v>
      </c>
      <c r="O21" s="31">
        <v>0</v>
      </c>
      <c r="P21" s="31">
        <v>0</v>
      </c>
      <c r="Q21" s="31">
        <v>1</v>
      </c>
      <c r="R21" s="31">
        <v>0</v>
      </c>
      <c r="S21" s="111">
        <f t="shared" si="0"/>
        <v>168</v>
      </c>
    </row>
    <row r="22" spans="1:19" ht="19.5" customHeight="1">
      <c r="A22" s="187">
        <v>14</v>
      </c>
      <c r="B22" s="6" t="s">
        <v>14</v>
      </c>
      <c r="C22" s="26">
        <v>0</v>
      </c>
      <c r="D22" s="26">
        <v>16</v>
      </c>
      <c r="E22" s="111">
        <f t="shared" si="1"/>
        <v>16</v>
      </c>
      <c r="F22" s="111">
        <v>0</v>
      </c>
      <c r="G22" s="26">
        <v>2</v>
      </c>
      <c r="H22" s="26">
        <v>3</v>
      </c>
      <c r="I22" s="26">
        <f t="shared" si="2"/>
        <v>5</v>
      </c>
      <c r="J22" s="111">
        <f t="shared" si="3"/>
        <v>5</v>
      </c>
      <c r="K22" s="41">
        <v>3</v>
      </c>
      <c r="L22" s="41">
        <v>0</v>
      </c>
      <c r="M22" s="41">
        <v>13</v>
      </c>
      <c r="N22" s="1">
        <v>34</v>
      </c>
      <c r="O22" s="31">
        <v>1</v>
      </c>
      <c r="P22" s="31">
        <v>1</v>
      </c>
      <c r="Q22" s="31">
        <v>3</v>
      </c>
      <c r="R22" s="31">
        <v>0</v>
      </c>
      <c r="S22" s="111">
        <f t="shared" si="0"/>
        <v>76</v>
      </c>
    </row>
    <row r="23" spans="1:19" ht="19.5" customHeight="1">
      <c r="A23" s="187">
        <v>15</v>
      </c>
      <c r="B23" s="6" t="s">
        <v>34</v>
      </c>
      <c r="C23" s="26">
        <v>0</v>
      </c>
      <c r="D23" s="26">
        <v>17</v>
      </c>
      <c r="E23" s="111">
        <f t="shared" si="1"/>
        <v>17</v>
      </c>
      <c r="F23" s="111">
        <v>0</v>
      </c>
      <c r="G23" s="26">
        <v>14</v>
      </c>
      <c r="H23" s="26">
        <v>1</v>
      </c>
      <c r="I23" s="26">
        <f t="shared" si="2"/>
        <v>15</v>
      </c>
      <c r="J23" s="111">
        <f t="shared" si="3"/>
        <v>15</v>
      </c>
      <c r="K23" s="41">
        <v>0</v>
      </c>
      <c r="L23" s="41">
        <v>0</v>
      </c>
      <c r="M23" s="41">
        <v>28</v>
      </c>
      <c r="N23" s="1">
        <v>2</v>
      </c>
      <c r="O23" s="31">
        <v>0</v>
      </c>
      <c r="P23" s="31">
        <v>0</v>
      </c>
      <c r="Q23" s="31">
        <v>0</v>
      </c>
      <c r="R23" s="31">
        <v>0</v>
      </c>
      <c r="S23" s="111">
        <f t="shared" si="0"/>
        <v>62</v>
      </c>
    </row>
    <row r="24" spans="1:19" ht="19.5" customHeight="1">
      <c r="A24" s="187">
        <v>16</v>
      </c>
      <c r="B24" s="6" t="s">
        <v>15</v>
      </c>
      <c r="C24" s="26">
        <v>0</v>
      </c>
      <c r="D24" s="26">
        <v>72</v>
      </c>
      <c r="E24" s="111">
        <f t="shared" si="1"/>
        <v>72</v>
      </c>
      <c r="F24" s="111">
        <v>0</v>
      </c>
      <c r="G24" s="26">
        <v>14</v>
      </c>
      <c r="H24" s="26">
        <v>1</v>
      </c>
      <c r="I24" s="26">
        <f t="shared" si="2"/>
        <v>15</v>
      </c>
      <c r="J24" s="111">
        <f t="shared" si="3"/>
        <v>15</v>
      </c>
      <c r="K24" s="41">
        <v>62</v>
      </c>
      <c r="L24" s="41">
        <v>0</v>
      </c>
      <c r="M24" s="41">
        <v>29</v>
      </c>
      <c r="N24" s="1">
        <v>25</v>
      </c>
      <c r="O24" s="31">
        <v>0</v>
      </c>
      <c r="P24" s="31">
        <v>0</v>
      </c>
      <c r="Q24" s="31">
        <v>0</v>
      </c>
      <c r="R24" s="31">
        <v>0</v>
      </c>
      <c r="S24" s="111">
        <f t="shared" si="0"/>
        <v>203</v>
      </c>
    </row>
    <row r="25" spans="1:19" ht="19.5" customHeight="1">
      <c r="A25" s="187">
        <v>17</v>
      </c>
      <c r="B25" s="6" t="s">
        <v>35</v>
      </c>
      <c r="C25" s="26">
        <v>0</v>
      </c>
      <c r="D25" s="26">
        <v>41</v>
      </c>
      <c r="E25" s="111">
        <f t="shared" si="1"/>
        <v>41</v>
      </c>
      <c r="F25" s="111">
        <v>0</v>
      </c>
      <c r="G25" s="26">
        <v>8</v>
      </c>
      <c r="H25" s="26">
        <v>2</v>
      </c>
      <c r="I25" s="26">
        <f t="shared" si="2"/>
        <v>10</v>
      </c>
      <c r="J25" s="111">
        <f t="shared" si="3"/>
        <v>10</v>
      </c>
      <c r="K25" s="41">
        <v>10</v>
      </c>
      <c r="L25" s="41">
        <v>25</v>
      </c>
      <c r="M25" s="41">
        <v>13</v>
      </c>
      <c r="N25" s="1">
        <v>1</v>
      </c>
      <c r="O25" s="31">
        <v>0</v>
      </c>
      <c r="P25" s="31">
        <v>0</v>
      </c>
      <c r="Q25" s="31">
        <v>0</v>
      </c>
      <c r="R25" s="31">
        <v>0</v>
      </c>
      <c r="S25" s="111">
        <f t="shared" si="0"/>
        <v>100</v>
      </c>
    </row>
    <row r="26" spans="1:19" ht="19.5" customHeight="1">
      <c r="A26" s="187">
        <v>18</v>
      </c>
      <c r="B26" s="6" t="s">
        <v>36</v>
      </c>
      <c r="C26" s="26">
        <v>0</v>
      </c>
      <c r="D26" s="26">
        <v>19</v>
      </c>
      <c r="E26" s="111">
        <f t="shared" si="1"/>
        <v>19</v>
      </c>
      <c r="F26" s="111">
        <v>0</v>
      </c>
      <c r="G26" s="26">
        <v>7</v>
      </c>
      <c r="H26" s="26">
        <v>1</v>
      </c>
      <c r="I26" s="26">
        <f t="shared" si="2"/>
        <v>8</v>
      </c>
      <c r="J26" s="111">
        <f t="shared" si="3"/>
        <v>8</v>
      </c>
      <c r="K26" s="41">
        <v>0</v>
      </c>
      <c r="L26" s="41">
        <v>0</v>
      </c>
      <c r="M26" s="41">
        <v>6</v>
      </c>
      <c r="N26" s="1">
        <v>25</v>
      </c>
      <c r="O26" s="31">
        <v>0</v>
      </c>
      <c r="P26" s="31">
        <v>0</v>
      </c>
      <c r="Q26" s="31">
        <v>1</v>
      </c>
      <c r="R26" s="31">
        <v>0</v>
      </c>
      <c r="S26" s="111">
        <f t="shared" si="0"/>
        <v>59</v>
      </c>
    </row>
    <row r="27" spans="1:19" ht="19.5" customHeight="1">
      <c r="A27" s="187">
        <v>19</v>
      </c>
      <c r="B27" s="6" t="s">
        <v>17</v>
      </c>
      <c r="C27" s="26">
        <v>0</v>
      </c>
      <c r="D27" s="26">
        <v>38</v>
      </c>
      <c r="E27" s="111">
        <f t="shared" si="1"/>
        <v>38</v>
      </c>
      <c r="F27" s="111">
        <v>0</v>
      </c>
      <c r="G27" s="26">
        <v>9</v>
      </c>
      <c r="H27" s="26">
        <v>1</v>
      </c>
      <c r="I27" s="26">
        <f t="shared" si="2"/>
        <v>10</v>
      </c>
      <c r="J27" s="111">
        <f t="shared" si="3"/>
        <v>10</v>
      </c>
      <c r="K27" s="41">
        <v>2</v>
      </c>
      <c r="L27" s="41">
        <v>0</v>
      </c>
      <c r="M27" s="41">
        <v>4</v>
      </c>
      <c r="N27" s="1">
        <v>46</v>
      </c>
      <c r="O27" s="31">
        <v>0</v>
      </c>
      <c r="P27" s="31">
        <v>0</v>
      </c>
      <c r="Q27" s="31">
        <v>0</v>
      </c>
      <c r="R27" s="31">
        <v>0</v>
      </c>
      <c r="S27" s="111">
        <f t="shared" si="0"/>
        <v>100</v>
      </c>
    </row>
    <row r="28" spans="1:19" ht="19.5" customHeight="1">
      <c r="A28" s="187">
        <v>20</v>
      </c>
      <c r="B28" s="6" t="s">
        <v>37</v>
      </c>
      <c r="C28" s="26">
        <v>0</v>
      </c>
      <c r="D28" s="26">
        <v>3</v>
      </c>
      <c r="E28" s="111">
        <f>SUM(C28:D28)</f>
        <v>3</v>
      </c>
      <c r="F28" s="111">
        <v>0</v>
      </c>
      <c r="G28" s="26">
        <v>0</v>
      </c>
      <c r="H28" s="26">
        <v>2</v>
      </c>
      <c r="I28" s="26">
        <f t="shared" si="2"/>
        <v>2</v>
      </c>
      <c r="J28" s="111">
        <f>SUM(F28:H28)</f>
        <v>2</v>
      </c>
      <c r="K28" s="41">
        <v>0</v>
      </c>
      <c r="L28" s="41">
        <v>0</v>
      </c>
      <c r="M28" s="41">
        <v>6</v>
      </c>
      <c r="N28" s="1">
        <v>0</v>
      </c>
      <c r="O28" s="31">
        <v>0</v>
      </c>
      <c r="P28" s="31">
        <v>0</v>
      </c>
      <c r="Q28" s="31">
        <v>0</v>
      </c>
      <c r="R28" s="31">
        <v>0</v>
      </c>
      <c r="S28" s="111">
        <f t="shared" si="0"/>
        <v>11</v>
      </c>
    </row>
    <row r="29" spans="1:19" ht="19.5" customHeight="1">
      <c r="A29" s="187">
        <v>21</v>
      </c>
      <c r="B29" s="6" t="s">
        <v>18</v>
      </c>
      <c r="C29" s="26">
        <v>9</v>
      </c>
      <c r="D29" s="26">
        <v>23</v>
      </c>
      <c r="E29" s="111">
        <f t="shared" si="1"/>
        <v>32</v>
      </c>
      <c r="F29" s="111">
        <v>1</v>
      </c>
      <c r="G29" s="26">
        <v>9</v>
      </c>
      <c r="H29" s="26">
        <v>6</v>
      </c>
      <c r="I29" s="26">
        <f t="shared" si="2"/>
        <v>15</v>
      </c>
      <c r="J29" s="111">
        <f t="shared" si="3"/>
        <v>16</v>
      </c>
      <c r="K29" s="41">
        <v>6</v>
      </c>
      <c r="L29" s="41">
        <v>0</v>
      </c>
      <c r="M29" s="41">
        <v>34</v>
      </c>
      <c r="N29" s="1">
        <v>6</v>
      </c>
      <c r="O29" s="31">
        <v>0</v>
      </c>
      <c r="P29" s="31">
        <v>1</v>
      </c>
      <c r="Q29" s="31">
        <v>0</v>
      </c>
      <c r="R29" s="31">
        <v>0</v>
      </c>
      <c r="S29" s="111">
        <f t="shared" si="0"/>
        <v>95</v>
      </c>
    </row>
    <row r="30" spans="1:19" ht="19.5" customHeight="1">
      <c r="A30" s="124"/>
      <c r="B30" s="12"/>
      <c r="C30" s="166"/>
      <c r="D30" s="166"/>
      <c r="E30" s="158"/>
      <c r="F30" s="158"/>
      <c r="G30" s="166"/>
      <c r="H30" s="166"/>
      <c r="I30" s="166"/>
      <c r="J30" s="158"/>
      <c r="K30" s="193"/>
      <c r="L30" s="193"/>
      <c r="M30" s="193"/>
      <c r="N30" s="42"/>
      <c r="O30" s="194"/>
      <c r="P30" s="194"/>
      <c r="Q30" s="194"/>
      <c r="R30" s="194"/>
      <c r="S30" s="158"/>
    </row>
    <row r="31" spans="1:19" ht="19.5" customHeight="1">
      <c r="A31" s="189">
        <v>22</v>
      </c>
      <c r="B31" s="55" t="s">
        <v>19</v>
      </c>
      <c r="C31" s="113">
        <v>0</v>
      </c>
      <c r="D31" s="113">
        <v>55</v>
      </c>
      <c r="E31" s="114">
        <f>SUM(C31:D31)</f>
        <v>55</v>
      </c>
      <c r="F31" s="114">
        <v>0</v>
      </c>
      <c r="G31" s="113">
        <v>15</v>
      </c>
      <c r="H31" s="113">
        <v>1</v>
      </c>
      <c r="I31" s="113">
        <f t="shared" si="2"/>
        <v>16</v>
      </c>
      <c r="J31" s="114">
        <f>SUM(F31:H31)</f>
        <v>16</v>
      </c>
      <c r="K31" s="115">
        <v>9</v>
      </c>
      <c r="L31" s="115">
        <v>0</v>
      </c>
      <c r="M31" s="115">
        <v>28</v>
      </c>
      <c r="N31" s="54">
        <v>21</v>
      </c>
      <c r="O31" s="116">
        <v>2</v>
      </c>
      <c r="P31" s="116">
        <v>0</v>
      </c>
      <c r="Q31" s="116">
        <v>0</v>
      </c>
      <c r="R31" s="116">
        <v>0</v>
      </c>
      <c r="S31" s="114">
        <f t="shared" si="0"/>
        <v>131</v>
      </c>
    </row>
    <row r="32" spans="1:19" ht="18" customHeight="1">
      <c r="A32" s="187">
        <v>23</v>
      </c>
      <c r="B32" s="6" t="s">
        <v>127</v>
      </c>
      <c r="C32" s="26">
        <v>0</v>
      </c>
      <c r="D32" s="26">
        <v>25</v>
      </c>
      <c r="E32" s="111">
        <f t="shared" si="1"/>
        <v>25</v>
      </c>
      <c r="F32" s="111">
        <v>0</v>
      </c>
      <c r="G32" s="26">
        <v>1</v>
      </c>
      <c r="H32" s="26">
        <v>2</v>
      </c>
      <c r="I32" s="26">
        <f t="shared" si="2"/>
        <v>3</v>
      </c>
      <c r="J32" s="111">
        <f t="shared" si="3"/>
        <v>3</v>
      </c>
      <c r="K32" s="41">
        <v>23</v>
      </c>
      <c r="L32" s="41">
        <v>42</v>
      </c>
      <c r="M32" s="41">
        <v>30</v>
      </c>
      <c r="N32" s="1">
        <v>0</v>
      </c>
      <c r="O32" s="31">
        <v>0</v>
      </c>
      <c r="P32" s="31">
        <v>0</v>
      </c>
      <c r="Q32" s="31">
        <v>0</v>
      </c>
      <c r="R32" s="31">
        <v>0</v>
      </c>
      <c r="S32" s="111">
        <f t="shared" si="0"/>
        <v>123</v>
      </c>
    </row>
    <row r="33" spans="1:19" ht="18" customHeight="1">
      <c r="A33" s="187">
        <v>24</v>
      </c>
      <c r="B33" s="6" t="s">
        <v>38</v>
      </c>
      <c r="C33" s="26">
        <v>0</v>
      </c>
      <c r="D33" s="26">
        <v>27</v>
      </c>
      <c r="E33" s="111">
        <f t="shared" si="1"/>
        <v>27</v>
      </c>
      <c r="F33" s="111">
        <v>0</v>
      </c>
      <c r="G33" s="26">
        <v>1</v>
      </c>
      <c r="H33" s="26">
        <v>0</v>
      </c>
      <c r="I33" s="26">
        <f t="shared" si="2"/>
        <v>1</v>
      </c>
      <c r="J33" s="111">
        <f t="shared" si="3"/>
        <v>1</v>
      </c>
      <c r="K33" s="41">
        <v>52</v>
      </c>
      <c r="L33" s="41">
        <v>0</v>
      </c>
      <c r="M33" s="41">
        <v>0</v>
      </c>
      <c r="N33" s="1">
        <v>0</v>
      </c>
      <c r="O33" s="31">
        <v>1</v>
      </c>
      <c r="P33" s="31">
        <v>0</v>
      </c>
      <c r="Q33" s="31">
        <v>0</v>
      </c>
      <c r="R33" s="31">
        <v>0</v>
      </c>
      <c r="S33" s="111">
        <f t="shared" si="0"/>
        <v>81</v>
      </c>
    </row>
    <row r="34" spans="1:19" ht="18" customHeight="1">
      <c r="A34" s="187">
        <v>25</v>
      </c>
      <c r="B34" s="6" t="s">
        <v>39</v>
      </c>
      <c r="C34" s="26">
        <v>0</v>
      </c>
      <c r="D34" s="26">
        <v>40</v>
      </c>
      <c r="E34" s="111">
        <f t="shared" si="1"/>
        <v>40</v>
      </c>
      <c r="F34" s="111">
        <v>0</v>
      </c>
      <c r="G34" s="26">
        <v>1</v>
      </c>
      <c r="H34" s="26">
        <v>4</v>
      </c>
      <c r="I34" s="26">
        <f t="shared" si="2"/>
        <v>5</v>
      </c>
      <c r="J34" s="111">
        <f t="shared" si="3"/>
        <v>5</v>
      </c>
      <c r="K34" s="41">
        <v>98</v>
      </c>
      <c r="L34" s="41">
        <v>3</v>
      </c>
      <c r="M34" s="41">
        <v>40</v>
      </c>
      <c r="N34" s="1">
        <v>0</v>
      </c>
      <c r="O34" s="31">
        <v>1</v>
      </c>
      <c r="P34" s="31">
        <v>0</v>
      </c>
      <c r="Q34" s="31">
        <v>0</v>
      </c>
      <c r="R34" s="31">
        <v>0</v>
      </c>
      <c r="S34" s="111">
        <f t="shared" si="0"/>
        <v>187</v>
      </c>
    </row>
    <row r="35" spans="1:19" ht="18" customHeight="1">
      <c r="A35" s="187">
        <v>26</v>
      </c>
      <c r="B35" s="6" t="s">
        <v>40</v>
      </c>
      <c r="C35" s="26">
        <v>13</v>
      </c>
      <c r="D35" s="26">
        <v>3</v>
      </c>
      <c r="E35" s="111">
        <f t="shared" si="1"/>
        <v>16</v>
      </c>
      <c r="F35" s="111">
        <v>24</v>
      </c>
      <c r="G35" s="26">
        <v>2</v>
      </c>
      <c r="H35" s="26">
        <v>3</v>
      </c>
      <c r="I35" s="26">
        <f t="shared" si="2"/>
        <v>5</v>
      </c>
      <c r="J35" s="111">
        <f t="shared" si="3"/>
        <v>29</v>
      </c>
      <c r="K35" s="41">
        <v>0</v>
      </c>
      <c r="L35" s="41">
        <v>0</v>
      </c>
      <c r="M35" s="41">
        <v>12</v>
      </c>
      <c r="N35" s="1">
        <v>11</v>
      </c>
      <c r="O35" s="31">
        <v>0</v>
      </c>
      <c r="P35" s="31">
        <v>0</v>
      </c>
      <c r="Q35" s="31">
        <v>0</v>
      </c>
      <c r="R35" s="31">
        <v>4</v>
      </c>
      <c r="S35" s="111">
        <f t="shared" si="0"/>
        <v>72</v>
      </c>
    </row>
    <row r="36" spans="1:19" ht="18" customHeight="1">
      <c r="A36" s="187">
        <v>27</v>
      </c>
      <c r="B36" s="6" t="s">
        <v>97</v>
      </c>
      <c r="C36" s="26">
        <v>0</v>
      </c>
      <c r="D36" s="26">
        <v>1</v>
      </c>
      <c r="E36" s="111">
        <f aca="true" t="shared" si="4" ref="E36:E41">SUM(C36:D36)</f>
        <v>1</v>
      </c>
      <c r="F36" s="111">
        <v>0</v>
      </c>
      <c r="G36" s="26">
        <v>1</v>
      </c>
      <c r="H36" s="26">
        <v>0</v>
      </c>
      <c r="I36" s="26">
        <f t="shared" si="2"/>
        <v>1</v>
      </c>
      <c r="J36" s="111">
        <f>SUM(F36:H36)</f>
        <v>1</v>
      </c>
      <c r="K36" s="41">
        <v>0</v>
      </c>
      <c r="L36" s="41">
        <v>0</v>
      </c>
      <c r="M36" s="41">
        <v>3</v>
      </c>
      <c r="N36" s="1">
        <v>0</v>
      </c>
      <c r="O36" s="31">
        <v>0</v>
      </c>
      <c r="P36" s="31">
        <v>0</v>
      </c>
      <c r="Q36" s="31">
        <v>0</v>
      </c>
      <c r="R36" s="31">
        <v>0</v>
      </c>
      <c r="S36" s="111">
        <f t="shared" si="0"/>
        <v>5</v>
      </c>
    </row>
    <row r="37" spans="1:19" ht="18" customHeight="1">
      <c r="A37" s="187">
        <v>28</v>
      </c>
      <c r="B37" s="6" t="s">
        <v>284</v>
      </c>
      <c r="C37" s="26">
        <v>0</v>
      </c>
      <c r="D37" s="26">
        <v>1</v>
      </c>
      <c r="E37" s="111">
        <f t="shared" si="4"/>
        <v>1</v>
      </c>
      <c r="F37" s="111">
        <v>14</v>
      </c>
      <c r="G37" s="26">
        <v>4</v>
      </c>
      <c r="H37" s="26">
        <v>2</v>
      </c>
      <c r="I37" s="26">
        <f t="shared" si="2"/>
        <v>6</v>
      </c>
      <c r="J37" s="111">
        <f aca="true" t="shared" si="5" ref="J37:J42">SUM(F37:H37)</f>
        <v>20</v>
      </c>
      <c r="K37" s="41">
        <v>0</v>
      </c>
      <c r="L37" s="41">
        <v>0</v>
      </c>
      <c r="M37" s="41">
        <v>6</v>
      </c>
      <c r="N37" s="1">
        <v>1</v>
      </c>
      <c r="O37" s="31">
        <v>5</v>
      </c>
      <c r="P37" s="31">
        <v>0</v>
      </c>
      <c r="Q37" s="31">
        <v>1</v>
      </c>
      <c r="R37" s="31">
        <v>0</v>
      </c>
      <c r="S37" s="111">
        <f t="shared" si="0"/>
        <v>34</v>
      </c>
    </row>
    <row r="38" spans="1:19" ht="18" customHeight="1">
      <c r="A38" s="187">
        <v>29</v>
      </c>
      <c r="B38" s="6" t="s">
        <v>92</v>
      </c>
      <c r="C38" s="26">
        <v>3</v>
      </c>
      <c r="D38" s="26">
        <v>1</v>
      </c>
      <c r="E38" s="111">
        <f t="shared" si="4"/>
        <v>4</v>
      </c>
      <c r="F38" s="111">
        <v>5</v>
      </c>
      <c r="G38" s="26">
        <v>0</v>
      </c>
      <c r="H38" s="26">
        <v>0</v>
      </c>
      <c r="I38" s="26">
        <f t="shared" si="2"/>
        <v>0</v>
      </c>
      <c r="J38" s="111">
        <f t="shared" si="5"/>
        <v>5</v>
      </c>
      <c r="K38" s="41">
        <v>0</v>
      </c>
      <c r="L38" s="41">
        <v>0</v>
      </c>
      <c r="M38" s="41">
        <v>10</v>
      </c>
      <c r="N38" s="1">
        <v>0</v>
      </c>
      <c r="O38" s="31">
        <v>0</v>
      </c>
      <c r="P38" s="31">
        <v>0</v>
      </c>
      <c r="Q38" s="31">
        <v>0</v>
      </c>
      <c r="R38" s="31">
        <v>0</v>
      </c>
      <c r="S38" s="111">
        <f t="shared" si="0"/>
        <v>19</v>
      </c>
    </row>
    <row r="39" spans="1:19" ht="18" customHeight="1">
      <c r="A39" s="187">
        <v>30</v>
      </c>
      <c r="B39" s="6" t="s">
        <v>220</v>
      </c>
      <c r="C39" s="26">
        <v>0</v>
      </c>
      <c r="D39" s="26">
        <v>1</v>
      </c>
      <c r="E39" s="111">
        <f t="shared" si="4"/>
        <v>1</v>
      </c>
      <c r="F39" s="111">
        <v>0</v>
      </c>
      <c r="G39" s="26">
        <v>2</v>
      </c>
      <c r="H39" s="26">
        <v>3</v>
      </c>
      <c r="I39" s="26">
        <f t="shared" si="2"/>
        <v>5</v>
      </c>
      <c r="J39" s="111">
        <f t="shared" si="5"/>
        <v>5</v>
      </c>
      <c r="K39" s="41">
        <v>0</v>
      </c>
      <c r="L39" s="41">
        <v>0</v>
      </c>
      <c r="M39" s="41">
        <v>1</v>
      </c>
      <c r="N39" s="1">
        <v>0</v>
      </c>
      <c r="O39" s="31">
        <v>3</v>
      </c>
      <c r="P39" s="31">
        <v>0</v>
      </c>
      <c r="Q39" s="31">
        <v>0</v>
      </c>
      <c r="R39" s="31">
        <v>0</v>
      </c>
      <c r="S39" s="111">
        <f t="shared" si="0"/>
        <v>10</v>
      </c>
    </row>
    <row r="40" spans="1:19" ht="18" customHeight="1">
      <c r="A40" s="187">
        <v>31</v>
      </c>
      <c r="B40" s="6" t="s">
        <v>110</v>
      </c>
      <c r="C40" s="26">
        <v>0</v>
      </c>
      <c r="D40" s="26">
        <v>0</v>
      </c>
      <c r="E40" s="111">
        <f t="shared" si="4"/>
        <v>0</v>
      </c>
      <c r="F40" s="111">
        <v>0</v>
      </c>
      <c r="G40" s="26">
        <v>0</v>
      </c>
      <c r="H40" s="26">
        <v>0</v>
      </c>
      <c r="I40" s="26">
        <f t="shared" si="2"/>
        <v>0</v>
      </c>
      <c r="J40" s="111">
        <f t="shared" si="5"/>
        <v>0</v>
      </c>
      <c r="K40" s="41">
        <v>0</v>
      </c>
      <c r="L40" s="41">
        <v>0</v>
      </c>
      <c r="M40" s="41">
        <v>13</v>
      </c>
      <c r="N40" s="1">
        <v>0</v>
      </c>
      <c r="O40" s="31">
        <v>0</v>
      </c>
      <c r="P40" s="31">
        <v>0</v>
      </c>
      <c r="Q40" s="31">
        <v>0</v>
      </c>
      <c r="R40" s="31">
        <v>0</v>
      </c>
      <c r="S40" s="111">
        <f t="shared" si="0"/>
        <v>13</v>
      </c>
    </row>
    <row r="41" spans="1:19" ht="18" customHeight="1">
      <c r="A41" s="187">
        <v>32</v>
      </c>
      <c r="B41" s="69" t="s">
        <v>106</v>
      </c>
      <c r="C41" s="26">
        <v>0</v>
      </c>
      <c r="D41" s="26">
        <v>1</v>
      </c>
      <c r="E41" s="111">
        <f t="shared" si="4"/>
        <v>1</v>
      </c>
      <c r="F41" s="111">
        <v>0</v>
      </c>
      <c r="G41" s="26">
        <v>5</v>
      </c>
      <c r="H41" s="26">
        <v>1</v>
      </c>
      <c r="I41" s="26">
        <f t="shared" si="2"/>
        <v>6</v>
      </c>
      <c r="J41" s="111">
        <f t="shared" si="5"/>
        <v>6</v>
      </c>
      <c r="K41" s="41">
        <v>0</v>
      </c>
      <c r="L41" s="41">
        <v>0</v>
      </c>
      <c r="M41" s="41">
        <v>0</v>
      </c>
      <c r="N41" s="1">
        <v>5</v>
      </c>
      <c r="O41" s="31">
        <v>0</v>
      </c>
      <c r="P41" s="31">
        <v>0</v>
      </c>
      <c r="Q41" s="31">
        <v>0</v>
      </c>
      <c r="R41" s="31">
        <v>0</v>
      </c>
      <c r="S41" s="111">
        <f t="shared" si="0"/>
        <v>12</v>
      </c>
    </row>
    <row r="42" spans="1:19" ht="18" customHeight="1">
      <c r="A42" s="187">
        <v>33</v>
      </c>
      <c r="B42" s="6" t="s">
        <v>111</v>
      </c>
      <c r="C42" s="26">
        <v>0</v>
      </c>
      <c r="D42" s="26">
        <v>0</v>
      </c>
      <c r="E42" s="111">
        <f aca="true" t="shared" si="6" ref="E42:E52">SUM(C42:D42)</f>
        <v>0</v>
      </c>
      <c r="F42" s="111">
        <v>0</v>
      </c>
      <c r="G42" s="26">
        <v>0</v>
      </c>
      <c r="H42" s="26">
        <v>0</v>
      </c>
      <c r="I42" s="26">
        <f t="shared" si="2"/>
        <v>0</v>
      </c>
      <c r="J42" s="111">
        <f t="shared" si="5"/>
        <v>0</v>
      </c>
      <c r="K42" s="41">
        <v>0</v>
      </c>
      <c r="L42" s="41">
        <v>0</v>
      </c>
      <c r="M42" s="41">
        <v>5</v>
      </c>
      <c r="N42" s="1">
        <v>0</v>
      </c>
      <c r="O42" s="31">
        <v>0</v>
      </c>
      <c r="P42" s="31">
        <v>0</v>
      </c>
      <c r="Q42" s="31">
        <v>0</v>
      </c>
      <c r="R42" s="31">
        <v>0</v>
      </c>
      <c r="S42" s="111">
        <f t="shared" si="0"/>
        <v>5</v>
      </c>
    </row>
    <row r="43" spans="1:19" ht="18" customHeight="1">
      <c r="A43" s="187">
        <v>34</v>
      </c>
      <c r="B43" s="6" t="s">
        <v>226</v>
      </c>
      <c r="C43" s="26">
        <v>0</v>
      </c>
      <c r="D43" s="26">
        <v>0</v>
      </c>
      <c r="E43" s="111">
        <f>SUM(C43:D43)</f>
        <v>0</v>
      </c>
      <c r="F43" s="111">
        <v>0</v>
      </c>
      <c r="G43" s="26">
        <v>0</v>
      </c>
      <c r="H43" s="26">
        <v>0</v>
      </c>
      <c r="I43" s="26">
        <f t="shared" si="2"/>
        <v>0</v>
      </c>
      <c r="J43" s="111">
        <f aca="true" t="shared" si="7" ref="J43:J52">SUM(F43:H43)</f>
        <v>0</v>
      </c>
      <c r="K43" s="41">
        <v>0</v>
      </c>
      <c r="L43" s="41">
        <v>0</v>
      </c>
      <c r="M43" s="41">
        <v>0</v>
      </c>
      <c r="N43" s="1">
        <v>0</v>
      </c>
      <c r="O43" s="31">
        <v>0</v>
      </c>
      <c r="P43" s="31">
        <v>0</v>
      </c>
      <c r="Q43" s="31">
        <v>0</v>
      </c>
      <c r="R43" s="31">
        <v>0</v>
      </c>
      <c r="S43" s="111">
        <f t="shared" si="0"/>
        <v>0</v>
      </c>
    </row>
    <row r="44" spans="1:19" ht="18" customHeight="1">
      <c r="A44" s="187">
        <v>35</v>
      </c>
      <c r="B44" s="6" t="s">
        <v>169</v>
      </c>
      <c r="C44" s="26">
        <v>0</v>
      </c>
      <c r="D44" s="26">
        <v>0</v>
      </c>
      <c r="E44" s="111">
        <f t="shared" si="6"/>
        <v>0</v>
      </c>
      <c r="F44" s="111">
        <v>0</v>
      </c>
      <c r="G44" s="26">
        <v>0</v>
      </c>
      <c r="H44" s="26">
        <v>0</v>
      </c>
      <c r="I44" s="26">
        <f t="shared" si="2"/>
        <v>0</v>
      </c>
      <c r="J44" s="111">
        <f t="shared" si="7"/>
        <v>0</v>
      </c>
      <c r="K44" s="41">
        <v>0</v>
      </c>
      <c r="L44" s="41">
        <v>0</v>
      </c>
      <c r="M44" s="41">
        <v>62</v>
      </c>
      <c r="N44" s="1">
        <v>0</v>
      </c>
      <c r="O44" s="31">
        <v>0</v>
      </c>
      <c r="P44" s="31">
        <v>0</v>
      </c>
      <c r="Q44" s="31">
        <v>0</v>
      </c>
      <c r="R44" s="31">
        <v>0</v>
      </c>
      <c r="S44" s="111">
        <f t="shared" si="0"/>
        <v>62</v>
      </c>
    </row>
    <row r="45" spans="1:19" ht="18" customHeight="1">
      <c r="A45" s="187">
        <v>36</v>
      </c>
      <c r="B45" s="6" t="s">
        <v>170</v>
      </c>
      <c r="C45" s="26">
        <v>0</v>
      </c>
      <c r="D45" s="26">
        <v>0</v>
      </c>
      <c r="E45" s="111">
        <f t="shared" si="6"/>
        <v>0</v>
      </c>
      <c r="F45" s="111">
        <v>0</v>
      </c>
      <c r="G45" s="26">
        <v>0</v>
      </c>
      <c r="H45" s="26">
        <v>0</v>
      </c>
      <c r="I45" s="26">
        <f t="shared" si="2"/>
        <v>0</v>
      </c>
      <c r="J45" s="111">
        <f t="shared" si="7"/>
        <v>0</v>
      </c>
      <c r="K45" s="41">
        <v>0</v>
      </c>
      <c r="L45" s="41">
        <v>0</v>
      </c>
      <c r="M45" s="41">
        <v>45</v>
      </c>
      <c r="N45" s="1">
        <v>0</v>
      </c>
      <c r="O45" s="31">
        <v>0</v>
      </c>
      <c r="P45" s="31">
        <v>0</v>
      </c>
      <c r="Q45" s="31">
        <v>0</v>
      </c>
      <c r="R45" s="31">
        <v>0</v>
      </c>
      <c r="S45" s="111">
        <f t="shared" si="0"/>
        <v>45</v>
      </c>
    </row>
    <row r="46" spans="1:19" ht="18" customHeight="1">
      <c r="A46" s="187">
        <v>37</v>
      </c>
      <c r="B46" s="6" t="s">
        <v>171</v>
      </c>
      <c r="C46" s="26">
        <v>0</v>
      </c>
      <c r="D46" s="26">
        <v>0</v>
      </c>
      <c r="E46" s="111">
        <f t="shared" si="6"/>
        <v>0</v>
      </c>
      <c r="F46" s="111">
        <v>0</v>
      </c>
      <c r="G46" s="26">
        <v>1</v>
      </c>
      <c r="H46" s="26">
        <v>1</v>
      </c>
      <c r="I46" s="26">
        <f t="shared" si="2"/>
        <v>2</v>
      </c>
      <c r="J46" s="111">
        <f t="shared" si="7"/>
        <v>2</v>
      </c>
      <c r="K46" s="41">
        <v>0</v>
      </c>
      <c r="L46" s="41">
        <v>0</v>
      </c>
      <c r="M46" s="41">
        <v>3</v>
      </c>
      <c r="N46" s="1">
        <v>0</v>
      </c>
      <c r="O46" s="31">
        <v>0</v>
      </c>
      <c r="P46" s="31">
        <v>0</v>
      </c>
      <c r="Q46" s="31">
        <v>0</v>
      </c>
      <c r="R46" s="31">
        <v>0</v>
      </c>
      <c r="S46" s="111">
        <f t="shared" si="0"/>
        <v>5</v>
      </c>
    </row>
    <row r="47" spans="1:19" ht="18" customHeight="1">
      <c r="A47" s="187">
        <v>38</v>
      </c>
      <c r="B47" s="157" t="s">
        <v>249</v>
      </c>
      <c r="C47" s="26">
        <v>0</v>
      </c>
      <c r="D47" s="26">
        <v>0</v>
      </c>
      <c r="E47" s="111">
        <f>SUM(C47:D47)</f>
        <v>0</v>
      </c>
      <c r="F47" s="111">
        <v>0</v>
      </c>
      <c r="G47" s="26">
        <v>1</v>
      </c>
      <c r="H47" s="26">
        <v>1</v>
      </c>
      <c r="I47" s="26">
        <f t="shared" si="2"/>
        <v>2</v>
      </c>
      <c r="J47" s="111">
        <f t="shared" si="7"/>
        <v>2</v>
      </c>
      <c r="K47" s="41">
        <v>0</v>
      </c>
      <c r="L47" s="41">
        <v>0</v>
      </c>
      <c r="M47" s="41">
        <v>0</v>
      </c>
      <c r="N47" s="1">
        <v>0</v>
      </c>
      <c r="O47" s="31">
        <v>0</v>
      </c>
      <c r="P47" s="31">
        <v>0</v>
      </c>
      <c r="Q47" s="31">
        <v>0</v>
      </c>
      <c r="R47" s="31">
        <v>0</v>
      </c>
      <c r="S47" s="111">
        <f t="shared" si="0"/>
        <v>2</v>
      </c>
    </row>
    <row r="48" spans="1:19" ht="18" customHeight="1">
      <c r="A48" s="187">
        <v>39</v>
      </c>
      <c r="B48" s="44" t="s">
        <v>250</v>
      </c>
      <c r="C48" s="26">
        <v>0</v>
      </c>
      <c r="D48" s="26">
        <v>0</v>
      </c>
      <c r="E48" s="111">
        <f>SUM(C48:D48)</f>
        <v>0</v>
      </c>
      <c r="F48" s="111">
        <v>0</v>
      </c>
      <c r="G48" s="26">
        <v>0</v>
      </c>
      <c r="H48" s="26">
        <v>0</v>
      </c>
      <c r="I48" s="26">
        <f t="shared" si="2"/>
        <v>0</v>
      </c>
      <c r="J48" s="111">
        <f>SUM(F48:H48)</f>
        <v>0</v>
      </c>
      <c r="K48" s="41">
        <v>0</v>
      </c>
      <c r="L48" s="41">
        <v>0</v>
      </c>
      <c r="M48" s="41">
        <v>2</v>
      </c>
      <c r="N48" s="1">
        <v>0</v>
      </c>
      <c r="O48" s="31">
        <v>0</v>
      </c>
      <c r="P48" s="31">
        <v>0</v>
      </c>
      <c r="Q48" s="31">
        <v>0</v>
      </c>
      <c r="R48" s="31">
        <v>0</v>
      </c>
      <c r="S48" s="111">
        <f t="shared" si="0"/>
        <v>2</v>
      </c>
    </row>
    <row r="49" spans="1:19" ht="18" customHeight="1">
      <c r="A49" s="187">
        <v>40</v>
      </c>
      <c r="B49" s="44" t="s">
        <v>251</v>
      </c>
      <c r="C49" s="26">
        <v>0</v>
      </c>
      <c r="D49" s="26">
        <v>0</v>
      </c>
      <c r="E49" s="111">
        <f>SUM(C49:D49)</f>
        <v>0</v>
      </c>
      <c r="F49" s="111">
        <v>0</v>
      </c>
      <c r="G49" s="26">
        <v>0</v>
      </c>
      <c r="H49" s="26">
        <v>0</v>
      </c>
      <c r="I49" s="26">
        <f t="shared" si="2"/>
        <v>0</v>
      </c>
      <c r="J49" s="111">
        <f>SUM(F49:H49)</f>
        <v>0</v>
      </c>
      <c r="K49" s="41">
        <v>0</v>
      </c>
      <c r="L49" s="41">
        <v>0</v>
      </c>
      <c r="M49" s="41">
        <v>8</v>
      </c>
      <c r="N49" s="1">
        <v>0</v>
      </c>
      <c r="O49" s="31">
        <v>0</v>
      </c>
      <c r="P49" s="31">
        <v>0</v>
      </c>
      <c r="Q49" s="31">
        <v>0</v>
      </c>
      <c r="R49" s="31">
        <v>0</v>
      </c>
      <c r="S49" s="111">
        <f t="shared" si="0"/>
        <v>8</v>
      </c>
    </row>
    <row r="50" spans="1:19" ht="18" customHeight="1">
      <c r="A50" s="187">
        <v>41</v>
      </c>
      <c r="B50" s="44" t="s">
        <v>291</v>
      </c>
      <c r="C50" s="26">
        <v>0</v>
      </c>
      <c r="D50" s="26">
        <v>0</v>
      </c>
      <c r="E50" s="111">
        <f>SUM(C50:D50)</f>
        <v>0</v>
      </c>
      <c r="F50" s="111">
        <v>0</v>
      </c>
      <c r="G50" s="26">
        <v>0</v>
      </c>
      <c r="H50" s="26">
        <v>0</v>
      </c>
      <c r="I50" s="26">
        <f t="shared" si="2"/>
        <v>0</v>
      </c>
      <c r="J50" s="111">
        <f>SUM(F50:H50)</f>
        <v>0</v>
      </c>
      <c r="K50" s="41">
        <v>0</v>
      </c>
      <c r="L50" s="41">
        <v>0</v>
      </c>
      <c r="M50" s="41">
        <v>3</v>
      </c>
      <c r="N50" s="1">
        <v>0</v>
      </c>
      <c r="O50" s="31">
        <v>0</v>
      </c>
      <c r="P50" s="31">
        <v>0</v>
      </c>
      <c r="Q50" s="31">
        <v>0</v>
      </c>
      <c r="R50" s="31">
        <v>0</v>
      </c>
      <c r="S50" s="111">
        <f t="shared" si="0"/>
        <v>3</v>
      </c>
    </row>
    <row r="51" spans="1:19" ht="18" customHeight="1">
      <c r="A51" s="187">
        <v>42</v>
      </c>
      <c r="B51" s="44" t="s">
        <v>292</v>
      </c>
      <c r="C51" s="26">
        <v>0</v>
      </c>
      <c r="D51" s="26">
        <v>0</v>
      </c>
      <c r="E51" s="111">
        <f>SUM(C51:D51)</f>
        <v>0</v>
      </c>
      <c r="F51" s="111">
        <v>0</v>
      </c>
      <c r="G51" s="26">
        <v>0</v>
      </c>
      <c r="H51" s="26">
        <v>0</v>
      </c>
      <c r="I51" s="26">
        <f t="shared" si="2"/>
        <v>0</v>
      </c>
      <c r="J51" s="111">
        <f>SUM(F51:H51)</f>
        <v>0</v>
      </c>
      <c r="K51" s="41">
        <v>0</v>
      </c>
      <c r="L51" s="41">
        <v>0</v>
      </c>
      <c r="M51" s="41">
        <v>1</v>
      </c>
      <c r="N51" s="1">
        <v>0</v>
      </c>
      <c r="O51" s="31">
        <v>0</v>
      </c>
      <c r="P51" s="31">
        <v>0</v>
      </c>
      <c r="Q51" s="31">
        <v>0</v>
      </c>
      <c r="R51" s="31">
        <v>0</v>
      </c>
      <c r="S51" s="111">
        <f t="shared" si="0"/>
        <v>1</v>
      </c>
    </row>
    <row r="52" spans="1:19" ht="18" customHeight="1">
      <c r="A52" s="190"/>
      <c r="B52" s="57" t="s">
        <v>175</v>
      </c>
      <c r="C52" s="111">
        <f>SUM(C53:C57,C60:C68)</f>
        <v>248</v>
      </c>
      <c r="D52" s="111">
        <f>SUM(D53:D57,D60:D68)</f>
        <v>245</v>
      </c>
      <c r="E52" s="111">
        <f t="shared" si="6"/>
        <v>493</v>
      </c>
      <c r="F52" s="111">
        <f>SUM(F53:F57,F60:F68)</f>
        <v>151</v>
      </c>
      <c r="G52" s="111">
        <f>SUM(G53:G57,G60:G68)</f>
        <v>30</v>
      </c>
      <c r="H52" s="111">
        <f>SUM(H53:H57,H60:H68)</f>
        <v>27</v>
      </c>
      <c r="I52" s="111">
        <f t="shared" si="2"/>
        <v>57</v>
      </c>
      <c r="J52" s="111">
        <f t="shared" si="7"/>
        <v>208</v>
      </c>
      <c r="K52" s="168">
        <f aca="true" t="shared" si="8" ref="K52:S52">SUM(K53:K57,K60:K69)</f>
        <v>388</v>
      </c>
      <c r="L52" s="168">
        <f t="shared" si="8"/>
        <v>19</v>
      </c>
      <c r="M52" s="168">
        <f t="shared" si="8"/>
        <v>419</v>
      </c>
      <c r="N52" s="185">
        <f t="shared" si="8"/>
        <v>162</v>
      </c>
      <c r="O52" s="168">
        <f t="shared" si="8"/>
        <v>6</v>
      </c>
      <c r="P52" s="168">
        <f t="shared" si="8"/>
        <v>7</v>
      </c>
      <c r="Q52" s="168">
        <f t="shared" si="8"/>
        <v>0</v>
      </c>
      <c r="R52" s="168">
        <f t="shared" si="8"/>
        <v>0</v>
      </c>
      <c r="S52" s="168">
        <f t="shared" si="8"/>
        <v>1702</v>
      </c>
    </row>
    <row r="53" spans="1:19" ht="18" customHeight="1">
      <c r="A53" s="187">
        <v>43</v>
      </c>
      <c r="B53" s="6" t="s">
        <v>152</v>
      </c>
      <c r="C53" s="26">
        <v>0</v>
      </c>
      <c r="D53" s="26">
        <v>69</v>
      </c>
      <c r="E53" s="111">
        <f t="shared" si="1"/>
        <v>69</v>
      </c>
      <c r="F53" s="111">
        <v>0</v>
      </c>
      <c r="G53" s="26">
        <v>9</v>
      </c>
      <c r="H53" s="26">
        <v>13</v>
      </c>
      <c r="I53" s="26">
        <f t="shared" si="2"/>
        <v>22</v>
      </c>
      <c r="J53" s="111">
        <f t="shared" si="3"/>
        <v>22</v>
      </c>
      <c r="K53" s="41">
        <v>173</v>
      </c>
      <c r="L53" s="41">
        <v>0</v>
      </c>
      <c r="M53" s="41">
        <v>81</v>
      </c>
      <c r="N53" s="1">
        <v>69</v>
      </c>
      <c r="O53" s="31">
        <v>2</v>
      </c>
      <c r="P53" s="31">
        <v>0</v>
      </c>
      <c r="Q53" s="31">
        <v>0</v>
      </c>
      <c r="R53" s="31">
        <v>0</v>
      </c>
      <c r="S53" s="111">
        <f t="shared" si="0"/>
        <v>416</v>
      </c>
    </row>
    <row r="54" spans="1:19" ht="18" customHeight="1">
      <c r="A54" s="187">
        <v>44</v>
      </c>
      <c r="B54" s="6" t="s">
        <v>153</v>
      </c>
      <c r="C54" s="26">
        <v>97</v>
      </c>
      <c r="D54" s="26">
        <v>43</v>
      </c>
      <c r="E54" s="111">
        <f>SUM(C54:D54)</f>
        <v>140</v>
      </c>
      <c r="F54" s="111">
        <v>37</v>
      </c>
      <c r="G54" s="26">
        <v>4</v>
      </c>
      <c r="H54" s="26">
        <v>3</v>
      </c>
      <c r="I54" s="26">
        <f t="shared" si="2"/>
        <v>7</v>
      </c>
      <c r="J54" s="111">
        <f>SUM(F54:H54)</f>
        <v>44</v>
      </c>
      <c r="K54" s="41">
        <v>78</v>
      </c>
      <c r="L54" s="41">
        <v>0</v>
      </c>
      <c r="M54" s="41">
        <v>48</v>
      </c>
      <c r="N54" s="1">
        <v>10</v>
      </c>
      <c r="O54" s="31">
        <v>2</v>
      </c>
      <c r="P54" s="31">
        <v>0</v>
      </c>
      <c r="Q54" s="31">
        <v>0</v>
      </c>
      <c r="R54" s="31">
        <v>0</v>
      </c>
      <c r="S54" s="111">
        <f t="shared" si="0"/>
        <v>322</v>
      </c>
    </row>
    <row r="55" spans="1:19" ht="18" customHeight="1">
      <c r="A55" s="187">
        <v>45</v>
      </c>
      <c r="B55" s="6" t="s">
        <v>155</v>
      </c>
      <c r="C55" s="26">
        <v>34</v>
      </c>
      <c r="D55" s="26">
        <v>20</v>
      </c>
      <c r="E55" s="111">
        <f>SUM(C55:D55)</f>
        <v>54</v>
      </c>
      <c r="F55" s="111">
        <v>34</v>
      </c>
      <c r="G55" s="26">
        <v>0</v>
      </c>
      <c r="H55" s="26">
        <v>0</v>
      </c>
      <c r="I55" s="26">
        <f t="shared" si="2"/>
        <v>0</v>
      </c>
      <c r="J55" s="111">
        <f>SUM(F55:H55)</f>
        <v>34</v>
      </c>
      <c r="K55" s="41">
        <v>24</v>
      </c>
      <c r="L55" s="41">
        <v>0</v>
      </c>
      <c r="M55" s="41">
        <v>29</v>
      </c>
      <c r="N55" s="1">
        <v>19</v>
      </c>
      <c r="O55" s="31">
        <v>2</v>
      </c>
      <c r="P55" s="31">
        <v>0</v>
      </c>
      <c r="Q55" s="31">
        <v>0</v>
      </c>
      <c r="R55" s="31">
        <v>0</v>
      </c>
      <c r="S55" s="111">
        <f t="shared" si="0"/>
        <v>162</v>
      </c>
    </row>
    <row r="56" spans="1:19" ht="18" customHeight="1">
      <c r="A56" s="187">
        <v>46</v>
      </c>
      <c r="B56" s="6" t="s">
        <v>8</v>
      </c>
      <c r="C56" s="26">
        <v>45</v>
      </c>
      <c r="D56" s="26">
        <v>11</v>
      </c>
      <c r="E56" s="111">
        <f>SUM(C56:D56)</f>
        <v>56</v>
      </c>
      <c r="F56" s="111">
        <v>40</v>
      </c>
      <c r="G56" s="26">
        <v>0</v>
      </c>
      <c r="H56" s="26">
        <v>0</v>
      </c>
      <c r="I56" s="26">
        <f t="shared" si="2"/>
        <v>0</v>
      </c>
      <c r="J56" s="111">
        <f>SUM(F56:H56)</f>
        <v>40</v>
      </c>
      <c r="K56" s="41">
        <v>10</v>
      </c>
      <c r="L56" s="41">
        <v>0</v>
      </c>
      <c r="M56" s="41">
        <v>13</v>
      </c>
      <c r="N56" s="1">
        <v>42</v>
      </c>
      <c r="O56" s="31">
        <v>0</v>
      </c>
      <c r="P56" s="31">
        <v>7</v>
      </c>
      <c r="Q56" s="31">
        <v>0</v>
      </c>
      <c r="R56" s="31">
        <v>0</v>
      </c>
      <c r="S56" s="111">
        <f t="shared" si="0"/>
        <v>168</v>
      </c>
    </row>
    <row r="57" spans="1:19" ht="18" customHeight="1">
      <c r="A57" s="124">
        <v>47</v>
      </c>
      <c r="B57" s="12" t="s">
        <v>313</v>
      </c>
      <c r="C57" s="166">
        <f>SUM(C58:C59)</f>
        <v>62</v>
      </c>
      <c r="D57" s="166">
        <f>SUM(D58:D59)</f>
        <v>6</v>
      </c>
      <c r="E57" s="158">
        <f t="shared" si="1"/>
        <v>68</v>
      </c>
      <c r="F57" s="158">
        <f>SUM(F58:F59)</f>
        <v>27</v>
      </c>
      <c r="G57" s="166">
        <f>SUM(G58:G59)</f>
        <v>2</v>
      </c>
      <c r="H57" s="166">
        <f>SUM(H58:H59)</f>
        <v>1</v>
      </c>
      <c r="I57" s="166">
        <f t="shared" si="2"/>
        <v>3</v>
      </c>
      <c r="J57" s="158">
        <f t="shared" si="3"/>
        <v>30</v>
      </c>
      <c r="K57" s="193">
        <v>14</v>
      </c>
      <c r="L57" s="193">
        <v>0</v>
      </c>
      <c r="M57" s="193">
        <f>SUM(M58:M59)</f>
        <v>61</v>
      </c>
      <c r="N57" s="42">
        <v>0</v>
      </c>
      <c r="O57" s="194">
        <v>0</v>
      </c>
      <c r="P57" s="194">
        <v>0</v>
      </c>
      <c r="Q57" s="194">
        <v>0</v>
      </c>
      <c r="R57" s="194">
        <v>0</v>
      </c>
      <c r="S57" s="158">
        <f>SUM(S58:S59)</f>
        <v>173</v>
      </c>
    </row>
    <row r="58" spans="1:19" ht="18" customHeight="1">
      <c r="A58" s="189"/>
      <c r="B58" s="55" t="s">
        <v>316</v>
      </c>
      <c r="C58" s="113">
        <v>12</v>
      </c>
      <c r="D58" s="113">
        <v>6</v>
      </c>
      <c r="E58" s="114">
        <f>SUM(C58:D58)</f>
        <v>18</v>
      </c>
      <c r="F58" s="114">
        <v>16</v>
      </c>
      <c r="G58" s="113">
        <v>2</v>
      </c>
      <c r="H58" s="113">
        <v>1</v>
      </c>
      <c r="I58" s="113">
        <f t="shared" si="2"/>
        <v>3</v>
      </c>
      <c r="J58" s="114">
        <f>SUM(F58:H58)</f>
        <v>19</v>
      </c>
      <c r="K58" s="115">
        <v>14</v>
      </c>
      <c r="L58" s="115">
        <v>0</v>
      </c>
      <c r="M58" s="115">
        <v>2</v>
      </c>
      <c r="N58" s="54">
        <v>0</v>
      </c>
      <c r="O58" s="116">
        <v>0</v>
      </c>
      <c r="P58" s="116">
        <v>0</v>
      </c>
      <c r="Q58" s="116">
        <v>0</v>
      </c>
      <c r="R58" s="116">
        <v>0</v>
      </c>
      <c r="S58" s="114">
        <f t="shared" si="0"/>
        <v>53</v>
      </c>
    </row>
    <row r="59" spans="1:19" ht="18" customHeight="1">
      <c r="A59" s="187"/>
      <c r="B59" s="6" t="s">
        <v>167</v>
      </c>
      <c r="C59" s="26">
        <v>50</v>
      </c>
      <c r="D59" s="26">
        <v>0</v>
      </c>
      <c r="E59" s="111">
        <f t="shared" si="1"/>
        <v>50</v>
      </c>
      <c r="F59" s="111">
        <v>11</v>
      </c>
      <c r="G59" s="26">
        <v>0</v>
      </c>
      <c r="H59" s="26">
        <v>0</v>
      </c>
      <c r="I59" s="26">
        <f t="shared" si="2"/>
        <v>0</v>
      </c>
      <c r="J59" s="111">
        <f t="shared" si="3"/>
        <v>11</v>
      </c>
      <c r="K59" s="41">
        <v>0</v>
      </c>
      <c r="L59" s="41">
        <v>0</v>
      </c>
      <c r="M59" s="41">
        <v>59</v>
      </c>
      <c r="N59" s="1">
        <v>0</v>
      </c>
      <c r="O59" s="41">
        <v>0</v>
      </c>
      <c r="P59" s="41">
        <v>0</v>
      </c>
      <c r="Q59" s="41">
        <v>0</v>
      </c>
      <c r="R59" s="41">
        <v>0</v>
      </c>
      <c r="S59" s="111">
        <f t="shared" si="0"/>
        <v>120</v>
      </c>
    </row>
    <row r="60" spans="1:19" ht="18" customHeight="1">
      <c r="A60" s="187">
        <v>48</v>
      </c>
      <c r="B60" s="6" t="s">
        <v>157</v>
      </c>
      <c r="C60" s="26">
        <v>2</v>
      </c>
      <c r="D60" s="26">
        <v>6</v>
      </c>
      <c r="E60" s="111">
        <f t="shared" si="1"/>
        <v>8</v>
      </c>
      <c r="F60" s="111">
        <v>6</v>
      </c>
      <c r="G60" s="26">
        <v>1</v>
      </c>
      <c r="H60" s="26">
        <v>0</v>
      </c>
      <c r="I60" s="26">
        <f t="shared" si="2"/>
        <v>1</v>
      </c>
      <c r="J60" s="111">
        <f t="shared" si="3"/>
        <v>7</v>
      </c>
      <c r="K60" s="41">
        <v>0</v>
      </c>
      <c r="L60" s="41">
        <v>0</v>
      </c>
      <c r="M60" s="41">
        <v>63</v>
      </c>
      <c r="N60" s="1">
        <v>0</v>
      </c>
      <c r="O60" s="31">
        <v>0</v>
      </c>
      <c r="P60" s="31">
        <v>0</v>
      </c>
      <c r="Q60" s="31">
        <v>0</v>
      </c>
      <c r="R60" s="31">
        <v>0</v>
      </c>
      <c r="S60" s="111">
        <f t="shared" si="0"/>
        <v>78</v>
      </c>
    </row>
    <row r="61" spans="1:19" ht="18" customHeight="1">
      <c r="A61" s="187">
        <v>49</v>
      </c>
      <c r="B61" s="6" t="s">
        <v>158</v>
      </c>
      <c r="C61" s="26">
        <v>0</v>
      </c>
      <c r="D61" s="26">
        <v>0</v>
      </c>
      <c r="E61" s="111">
        <f t="shared" si="1"/>
        <v>0</v>
      </c>
      <c r="F61" s="111">
        <v>0</v>
      </c>
      <c r="G61" s="26">
        <v>0</v>
      </c>
      <c r="H61" s="26">
        <v>0</v>
      </c>
      <c r="I61" s="26">
        <f t="shared" si="2"/>
        <v>0</v>
      </c>
      <c r="J61" s="111">
        <f t="shared" si="3"/>
        <v>0</v>
      </c>
      <c r="K61" s="26">
        <v>0</v>
      </c>
      <c r="L61" s="26">
        <v>0</v>
      </c>
      <c r="M61" s="26">
        <v>0</v>
      </c>
      <c r="N61" s="1">
        <v>0</v>
      </c>
      <c r="O61" s="26">
        <v>0</v>
      </c>
      <c r="P61" s="26">
        <v>0</v>
      </c>
      <c r="Q61" s="26">
        <v>0</v>
      </c>
      <c r="R61" s="26">
        <v>0</v>
      </c>
      <c r="S61" s="111">
        <f t="shared" si="0"/>
        <v>0</v>
      </c>
    </row>
    <row r="62" spans="1:19" ht="18" customHeight="1">
      <c r="A62" s="187">
        <v>50</v>
      </c>
      <c r="B62" s="6" t="s">
        <v>159</v>
      </c>
      <c r="C62" s="26">
        <v>0</v>
      </c>
      <c r="D62" s="26">
        <v>53</v>
      </c>
      <c r="E62" s="111">
        <f t="shared" si="1"/>
        <v>53</v>
      </c>
      <c r="F62" s="111">
        <v>0</v>
      </c>
      <c r="G62" s="26">
        <v>5</v>
      </c>
      <c r="H62" s="26">
        <v>1</v>
      </c>
      <c r="I62" s="26">
        <f t="shared" si="2"/>
        <v>6</v>
      </c>
      <c r="J62" s="111">
        <f t="shared" si="3"/>
        <v>6</v>
      </c>
      <c r="K62" s="41">
        <v>59</v>
      </c>
      <c r="L62" s="41">
        <v>19</v>
      </c>
      <c r="M62" s="41">
        <v>13</v>
      </c>
      <c r="N62" s="1">
        <v>1</v>
      </c>
      <c r="O62" s="31">
        <v>0</v>
      </c>
      <c r="P62" s="31">
        <v>0</v>
      </c>
      <c r="Q62" s="31">
        <v>0</v>
      </c>
      <c r="R62" s="31">
        <v>0</v>
      </c>
      <c r="S62" s="111">
        <f t="shared" si="0"/>
        <v>151</v>
      </c>
    </row>
    <row r="63" spans="1:19" ht="18" customHeight="1">
      <c r="A63" s="187">
        <v>51</v>
      </c>
      <c r="B63" s="6" t="s">
        <v>160</v>
      </c>
      <c r="C63" s="26">
        <v>0</v>
      </c>
      <c r="D63" s="26">
        <v>0</v>
      </c>
      <c r="E63" s="111">
        <f t="shared" si="1"/>
        <v>0</v>
      </c>
      <c r="F63" s="111">
        <v>0</v>
      </c>
      <c r="G63" s="26">
        <v>0</v>
      </c>
      <c r="H63" s="26">
        <v>0</v>
      </c>
      <c r="I63" s="26">
        <f t="shared" si="2"/>
        <v>0</v>
      </c>
      <c r="J63" s="111">
        <f t="shared" si="3"/>
        <v>0</v>
      </c>
      <c r="K63" s="41">
        <v>0</v>
      </c>
      <c r="L63" s="41">
        <v>0</v>
      </c>
      <c r="M63" s="41">
        <v>63</v>
      </c>
      <c r="N63" s="1">
        <v>0</v>
      </c>
      <c r="O63" s="31">
        <v>0</v>
      </c>
      <c r="P63" s="31">
        <v>0</v>
      </c>
      <c r="Q63" s="31">
        <v>0</v>
      </c>
      <c r="R63" s="31">
        <v>0</v>
      </c>
      <c r="S63" s="111">
        <f t="shared" si="0"/>
        <v>63</v>
      </c>
    </row>
    <row r="64" spans="1:19" ht="18" customHeight="1">
      <c r="A64" s="187">
        <v>52</v>
      </c>
      <c r="B64" s="6" t="s">
        <v>161</v>
      </c>
      <c r="C64" s="26">
        <v>4</v>
      </c>
      <c r="D64" s="26">
        <v>29</v>
      </c>
      <c r="E64" s="111">
        <f t="shared" si="1"/>
        <v>33</v>
      </c>
      <c r="F64" s="111">
        <v>0</v>
      </c>
      <c r="G64" s="26">
        <v>4</v>
      </c>
      <c r="H64" s="26">
        <v>3</v>
      </c>
      <c r="I64" s="26">
        <f t="shared" si="2"/>
        <v>7</v>
      </c>
      <c r="J64" s="111">
        <f t="shared" si="3"/>
        <v>7</v>
      </c>
      <c r="K64" s="41">
        <v>25</v>
      </c>
      <c r="L64" s="41">
        <v>0</v>
      </c>
      <c r="M64" s="41">
        <v>32</v>
      </c>
      <c r="N64" s="1">
        <v>18</v>
      </c>
      <c r="O64" s="31">
        <v>0</v>
      </c>
      <c r="P64" s="31">
        <v>0</v>
      </c>
      <c r="Q64" s="31">
        <v>0</v>
      </c>
      <c r="R64" s="31">
        <v>0</v>
      </c>
      <c r="S64" s="111">
        <f t="shared" si="0"/>
        <v>115</v>
      </c>
    </row>
    <row r="65" spans="1:19" ht="18" customHeight="1">
      <c r="A65" s="187">
        <v>53</v>
      </c>
      <c r="B65" s="6" t="s">
        <v>162</v>
      </c>
      <c r="C65" s="26">
        <v>0</v>
      </c>
      <c r="D65" s="26">
        <v>7</v>
      </c>
      <c r="E65" s="111">
        <f t="shared" si="1"/>
        <v>7</v>
      </c>
      <c r="F65" s="111">
        <v>0</v>
      </c>
      <c r="G65" s="26">
        <v>4</v>
      </c>
      <c r="H65" s="26">
        <v>3</v>
      </c>
      <c r="I65" s="26">
        <f t="shared" si="2"/>
        <v>7</v>
      </c>
      <c r="J65" s="111">
        <f t="shared" si="3"/>
        <v>7</v>
      </c>
      <c r="K65" s="41">
        <v>5</v>
      </c>
      <c r="L65" s="41">
        <v>0</v>
      </c>
      <c r="M65" s="41">
        <v>10</v>
      </c>
      <c r="N65" s="1">
        <v>3</v>
      </c>
      <c r="O65" s="31">
        <v>0</v>
      </c>
      <c r="P65" s="31">
        <v>0</v>
      </c>
      <c r="Q65" s="31">
        <v>0</v>
      </c>
      <c r="R65" s="31">
        <v>0</v>
      </c>
      <c r="S65" s="111">
        <f t="shared" si="0"/>
        <v>32</v>
      </c>
    </row>
    <row r="66" spans="1:19" ht="18" customHeight="1">
      <c r="A66" s="187">
        <v>54</v>
      </c>
      <c r="B66" s="6" t="s">
        <v>173</v>
      </c>
      <c r="C66" s="26">
        <v>4</v>
      </c>
      <c r="D66" s="26">
        <v>1</v>
      </c>
      <c r="E66" s="111">
        <f>SUM(C66:D66)</f>
        <v>5</v>
      </c>
      <c r="F66" s="111">
        <v>7</v>
      </c>
      <c r="G66" s="26">
        <v>1</v>
      </c>
      <c r="H66" s="26">
        <v>3</v>
      </c>
      <c r="I66" s="26">
        <f t="shared" si="2"/>
        <v>4</v>
      </c>
      <c r="J66" s="111">
        <f>SUM(F66:H66)</f>
        <v>11</v>
      </c>
      <c r="K66" s="41">
        <v>0</v>
      </c>
      <c r="L66" s="41">
        <v>0</v>
      </c>
      <c r="M66" s="41">
        <v>2</v>
      </c>
      <c r="N66" s="1">
        <v>0</v>
      </c>
      <c r="O66" s="31">
        <v>0</v>
      </c>
      <c r="P66" s="31">
        <v>0</v>
      </c>
      <c r="Q66" s="31">
        <v>0</v>
      </c>
      <c r="R66" s="31">
        <v>0</v>
      </c>
      <c r="S66" s="111">
        <f t="shared" si="0"/>
        <v>18</v>
      </c>
    </row>
    <row r="67" spans="1:19" ht="18" customHeight="1">
      <c r="A67" s="187"/>
      <c r="B67" s="6" t="s">
        <v>139</v>
      </c>
      <c r="C67" s="26">
        <v>0</v>
      </c>
      <c r="D67" s="26">
        <v>0</v>
      </c>
      <c r="E67" s="111">
        <f>SUM(C67:D67)</f>
        <v>0</v>
      </c>
      <c r="F67" s="111">
        <v>0</v>
      </c>
      <c r="G67" s="26">
        <v>0</v>
      </c>
      <c r="H67" s="26">
        <v>0</v>
      </c>
      <c r="I67" s="26">
        <f t="shared" si="2"/>
        <v>0</v>
      </c>
      <c r="J67" s="111">
        <f>SUM(F67:H67)</f>
        <v>0</v>
      </c>
      <c r="K67" s="41">
        <v>0</v>
      </c>
      <c r="L67" s="41">
        <v>0</v>
      </c>
      <c r="M67" s="41">
        <v>0</v>
      </c>
      <c r="N67" s="1">
        <v>0</v>
      </c>
      <c r="O67" s="31">
        <v>0</v>
      </c>
      <c r="P67" s="31">
        <v>0</v>
      </c>
      <c r="Q67" s="31">
        <v>0</v>
      </c>
      <c r="R67" s="31">
        <v>0</v>
      </c>
      <c r="S67" s="111">
        <f t="shared" si="0"/>
        <v>0</v>
      </c>
    </row>
    <row r="68" spans="1:19" ht="18" customHeight="1">
      <c r="A68" s="187"/>
      <c r="B68" s="6" t="s">
        <v>148</v>
      </c>
      <c r="C68" s="26">
        <v>0</v>
      </c>
      <c r="D68" s="26">
        <v>0</v>
      </c>
      <c r="E68" s="111">
        <f>SUM(C68:D68)</f>
        <v>0</v>
      </c>
      <c r="F68" s="111">
        <v>0</v>
      </c>
      <c r="G68" s="26">
        <v>0</v>
      </c>
      <c r="H68" s="26">
        <v>0</v>
      </c>
      <c r="I68" s="26">
        <f t="shared" si="2"/>
        <v>0</v>
      </c>
      <c r="J68" s="111">
        <f>SUM(F68:H68)</f>
        <v>0</v>
      </c>
      <c r="K68" s="41">
        <v>0</v>
      </c>
      <c r="L68" s="41">
        <v>0</v>
      </c>
      <c r="M68" s="41">
        <v>0</v>
      </c>
      <c r="N68" s="1">
        <v>0</v>
      </c>
      <c r="O68" s="31">
        <v>0</v>
      </c>
      <c r="P68" s="31">
        <v>0</v>
      </c>
      <c r="Q68" s="31">
        <v>0</v>
      </c>
      <c r="R68" s="31">
        <v>0</v>
      </c>
      <c r="S68" s="111">
        <f t="shared" si="0"/>
        <v>0</v>
      </c>
    </row>
    <row r="69" spans="1:19" ht="18" customHeight="1">
      <c r="A69" s="187">
        <v>55</v>
      </c>
      <c r="B69" s="6" t="s">
        <v>282</v>
      </c>
      <c r="C69" s="26">
        <v>0</v>
      </c>
      <c r="D69" s="26">
        <v>0</v>
      </c>
      <c r="E69" s="111">
        <f>SUM(C69:D69)</f>
        <v>0</v>
      </c>
      <c r="F69" s="111">
        <v>0</v>
      </c>
      <c r="G69" s="26">
        <v>0</v>
      </c>
      <c r="H69" s="26">
        <v>0</v>
      </c>
      <c r="I69" s="26">
        <f t="shared" si="2"/>
        <v>0</v>
      </c>
      <c r="J69" s="111">
        <f>SUM(F69:H69)</f>
        <v>0</v>
      </c>
      <c r="K69" s="41">
        <v>0</v>
      </c>
      <c r="L69" s="41">
        <v>0</v>
      </c>
      <c r="M69" s="41">
        <v>4</v>
      </c>
      <c r="N69" s="1">
        <v>0</v>
      </c>
      <c r="O69" s="31">
        <v>0</v>
      </c>
      <c r="P69" s="31">
        <v>0</v>
      </c>
      <c r="Q69" s="31">
        <v>0</v>
      </c>
      <c r="R69" s="31">
        <v>0</v>
      </c>
      <c r="S69" s="111">
        <f t="shared" si="0"/>
        <v>4</v>
      </c>
    </row>
    <row r="70" spans="1:19" ht="18" customHeight="1">
      <c r="A70" s="190"/>
      <c r="B70" s="57" t="s">
        <v>215</v>
      </c>
      <c r="C70" s="111">
        <f>SUM(C71:C75)</f>
        <v>2</v>
      </c>
      <c r="D70" s="111">
        <f>SUM(D71:D75)</f>
        <v>4</v>
      </c>
      <c r="E70" s="111">
        <f>SUM(C70:D70)</f>
        <v>6</v>
      </c>
      <c r="F70" s="111">
        <f>SUM(F71:F76)</f>
        <v>137</v>
      </c>
      <c r="G70" s="111">
        <f>SUM(G71:G76)</f>
        <v>49</v>
      </c>
      <c r="H70" s="111">
        <f>SUM(H71:H76)</f>
        <v>49</v>
      </c>
      <c r="I70" s="111">
        <f t="shared" si="2"/>
        <v>98</v>
      </c>
      <c r="J70" s="111">
        <f>SUM(F70:H70)</f>
        <v>235</v>
      </c>
      <c r="K70" s="168">
        <f>SUM(K71:K75)</f>
        <v>0</v>
      </c>
      <c r="L70" s="168">
        <f>SUM(L71:L75)</f>
        <v>0</v>
      </c>
      <c r="M70" s="168">
        <f>SUM(M71:M76)</f>
        <v>174</v>
      </c>
      <c r="N70" s="185">
        <f>SUM(N71:N75)</f>
        <v>0</v>
      </c>
      <c r="O70" s="168">
        <f>SUM(O71:O76)</f>
        <v>32</v>
      </c>
      <c r="P70" s="168">
        <f>SUM(P71:P76)</f>
        <v>2</v>
      </c>
      <c r="Q70" s="168">
        <f>SUM(Q71:Q76)</f>
        <v>0</v>
      </c>
      <c r="R70" s="168">
        <f>SUM(R71:R76)</f>
        <v>1</v>
      </c>
      <c r="S70" s="111">
        <f>SUM(S71:S76)</f>
        <v>450</v>
      </c>
    </row>
    <row r="71" spans="1:19" ht="18" customHeight="1">
      <c r="A71" s="187">
        <v>56</v>
      </c>
      <c r="B71" s="6" t="s">
        <v>150</v>
      </c>
      <c r="C71" s="26">
        <v>0</v>
      </c>
      <c r="D71" s="26">
        <v>4</v>
      </c>
      <c r="E71" s="111">
        <f t="shared" si="1"/>
        <v>4</v>
      </c>
      <c r="F71" s="111">
        <v>0</v>
      </c>
      <c r="G71" s="26">
        <v>16</v>
      </c>
      <c r="H71" s="26">
        <v>30</v>
      </c>
      <c r="I71" s="26">
        <f t="shared" si="2"/>
        <v>46</v>
      </c>
      <c r="J71" s="111">
        <f t="shared" si="3"/>
        <v>46</v>
      </c>
      <c r="K71" s="41">
        <v>0</v>
      </c>
      <c r="L71" s="41">
        <v>0</v>
      </c>
      <c r="M71" s="41">
        <v>136</v>
      </c>
      <c r="N71" s="1">
        <v>0</v>
      </c>
      <c r="O71" s="31">
        <v>17</v>
      </c>
      <c r="P71" s="31">
        <v>0</v>
      </c>
      <c r="Q71" s="31">
        <v>0</v>
      </c>
      <c r="R71" s="31">
        <v>1</v>
      </c>
      <c r="S71" s="111">
        <f t="shared" si="0"/>
        <v>204</v>
      </c>
    </row>
    <row r="72" spans="1:19" ht="18" customHeight="1">
      <c r="A72" s="187">
        <v>57</v>
      </c>
      <c r="B72" s="6" t="s">
        <v>41</v>
      </c>
      <c r="C72" s="26">
        <v>1</v>
      </c>
      <c r="D72" s="26">
        <v>0</v>
      </c>
      <c r="E72" s="111">
        <f t="shared" si="1"/>
        <v>1</v>
      </c>
      <c r="F72" s="111">
        <v>35</v>
      </c>
      <c r="G72" s="26">
        <v>8</v>
      </c>
      <c r="H72" s="26">
        <v>3</v>
      </c>
      <c r="I72" s="26">
        <f aca="true" t="shared" si="9" ref="I72:I90">SUM(G72:H72)</f>
        <v>11</v>
      </c>
      <c r="J72" s="111">
        <f t="shared" si="3"/>
        <v>46</v>
      </c>
      <c r="K72" s="41">
        <v>0</v>
      </c>
      <c r="L72" s="41">
        <v>0</v>
      </c>
      <c r="M72" s="41">
        <v>15</v>
      </c>
      <c r="N72" s="1">
        <v>0</v>
      </c>
      <c r="O72" s="31">
        <v>4</v>
      </c>
      <c r="P72" s="31">
        <v>0</v>
      </c>
      <c r="Q72" s="31">
        <v>0</v>
      </c>
      <c r="R72" s="31">
        <v>0</v>
      </c>
      <c r="S72" s="111">
        <f t="shared" si="0"/>
        <v>66</v>
      </c>
    </row>
    <row r="73" spans="1:19" ht="18" customHeight="1">
      <c r="A73" s="187">
        <v>58</v>
      </c>
      <c r="B73" s="6" t="s">
        <v>124</v>
      </c>
      <c r="C73" s="26">
        <v>1</v>
      </c>
      <c r="D73" s="26">
        <v>0</v>
      </c>
      <c r="E73" s="111">
        <f t="shared" si="1"/>
        <v>1</v>
      </c>
      <c r="F73" s="111">
        <v>58</v>
      </c>
      <c r="G73" s="26">
        <v>10</v>
      </c>
      <c r="H73" s="26">
        <v>8</v>
      </c>
      <c r="I73" s="26">
        <f t="shared" si="9"/>
        <v>18</v>
      </c>
      <c r="J73" s="111">
        <f t="shared" si="3"/>
        <v>76</v>
      </c>
      <c r="K73" s="41">
        <v>0</v>
      </c>
      <c r="L73" s="41">
        <v>0</v>
      </c>
      <c r="M73" s="41">
        <v>5</v>
      </c>
      <c r="N73" s="1">
        <v>0</v>
      </c>
      <c r="O73" s="31">
        <v>3</v>
      </c>
      <c r="P73" s="31">
        <v>0</v>
      </c>
      <c r="Q73" s="31">
        <v>0</v>
      </c>
      <c r="R73" s="31">
        <v>0</v>
      </c>
      <c r="S73" s="111">
        <f aca="true" t="shared" si="10" ref="S73:S89">SUM(E73,J73,K73,L73,M73,N73,O73,P73,Q73,R73)</f>
        <v>85</v>
      </c>
    </row>
    <row r="74" spans="1:19" ht="18" customHeight="1">
      <c r="A74" s="187">
        <v>59</v>
      </c>
      <c r="B74" s="6" t="s">
        <v>125</v>
      </c>
      <c r="C74" s="26">
        <v>0</v>
      </c>
      <c r="D74" s="26">
        <v>0</v>
      </c>
      <c r="E74" s="111">
        <f t="shared" si="1"/>
        <v>0</v>
      </c>
      <c r="F74" s="111">
        <v>44</v>
      </c>
      <c r="G74" s="26">
        <v>0</v>
      </c>
      <c r="H74" s="26">
        <v>1</v>
      </c>
      <c r="I74" s="26">
        <f t="shared" si="9"/>
        <v>1</v>
      </c>
      <c r="J74" s="111">
        <f t="shared" si="3"/>
        <v>45</v>
      </c>
      <c r="K74" s="41">
        <v>0</v>
      </c>
      <c r="L74" s="41">
        <v>0</v>
      </c>
      <c r="M74" s="41">
        <v>5</v>
      </c>
      <c r="N74" s="1">
        <v>0</v>
      </c>
      <c r="O74" s="31">
        <v>1</v>
      </c>
      <c r="P74" s="31">
        <v>2</v>
      </c>
      <c r="Q74" s="31">
        <v>0</v>
      </c>
      <c r="R74" s="31">
        <v>0</v>
      </c>
      <c r="S74" s="111">
        <f t="shared" si="10"/>
        <v>53</v>
      </c>
    </row>
    <row r="75" spans="1:19" ht="18" customHeight="1">
      <c r="A75" s="187">
        <v>60</v>
      </c>
      <c r="B75" s="6" t="s">
        <v>126</v>
      </c>
      <c r="C75" s="26">
        <v>0</v>
      </c>
      <c r="D75" s="26">
        <v>0</v>
      </c>
      <c r="E75" s="111">
        <f>SUM(C75:D75)</f>
        <v>0</v>
      </c>
      <c r="F75" s="111">
        <v>0</v>
      </c>
      <c r="G75" s="26">
        <v>12</v>
      </c>
      <c r="H75" s="26">
        <v>4</v>
      </c>
      <c r="I75" s="26">
        <f t="shared" si="9"/>
        <v>16</v>
      </c>
      <c r="J75" s="111">
        <f>SUM(F75:H75)</f>
        <v>16</v>
      </c>
      <c r="K75" s="41">
        <v>0</v>
      </c>
      <c r="L75" s="41">
        <v>0</v>
      </c>
      <c r="M75" s="41">
        <v>9</v>
      </c>
      <c r="N75" s="1">
        <v>0</v>
      </c>
      <c r="O75" s="31">
        <v>6</v>
      </c>
      <c r="P75" s="31">
        <v>0</v>
      </c>
      <c r="Q75" s="31">
        <v>0</v>
      </c>
      <c r="R75" s="31">
        <v>0</v>
      </c>
      <c r="S75" s="111">
        <f t="shared" si="10"/>
        <v>31</v>
      </c>
    </row>
    <row r="76" spans="1:19" ht="18" customHeight="1">
      <c r="A76" s="187">
        <v>61</v>
      </c>
      <c r="B76" s="6" t="s">
        <v>288</v>
      </c>
      <c r="C76" s="26">
        <v>0</v>
      </c>
      <c r="D76" s="26">
        <v>0</v>
      </c>
      <c r="E76" s="111">
        <f>SUM(C76:D76)</f>
        <v>0</v>
      </c>
      <c r="F76" s="111">
        <v>0</v>
      </c>
      <c r="G76" s="26">
        <v>3</v>
      </c>
      <c r="H76" s="26">
        <v>3</v>
      </c>
      <c r="I76" s="26">
        <f t="shared" si="9"/>
        <v>6</v>
      </c>
      <c r="J76" s="111">
        <f>SUM(F76:H76)</f>
        <v>6</v>
      </c>
      <c r="K76" s="41">
        <v>0</v>
      </c>
      <c r="L76" s="41">
        <v>0</v>
      </c>
      <c r="M76" s="41">
        <v>4</v>
      </c>
      <c r="N76" s="1">
        <v>0</v>
      </c>
      <c r="O76" s="31">
        <v>1</v>
      </c>
      <c r="P76" s="31">
        <v>0</v>
      </c>
      <c r="Q76" s="31">
        <v>0</v>
      </c>
      <c r="R76" s="31">
        <v>0</v>
      </c>
      <c r="S76" s="111">
        <f t="shared" si="10"/>
        <v>11</v>
      </c>
    </row>
    <row r="77" spans="1:19" s="29" customFormat="1" ht="18" customHeight="1">
      <c r="A77" s="190"/>
      <c r="B77" s="57" t="s">
        <v>176</v>
      </c>
      <c r="C77" s="111">
        <f aca="true" t="shared" si="11" ref="C77:S77">SUM(C78:C84)</f>
        <v>6</v>
      </c>
      <c r="D77" s="111">
        <f t="shared" si="11"/>
        <v>11</v>
      </c>
      <c r="E77" s="111">
        <f t="shared" si="11"/>
        <v>17</v>
      </c>
      <c r="F77" s="111">
        <f t="shared" si="11"/>
        <v>59</v>
      </c>
      <c r="G77" s="111">
        <f t="shared" si="11"/>
        <v>6</v>
      </c>
      <c r="H77" s="111">
        <f t="shared" si="11"/>
        <v>7</v>
      </c>
      <c r="I77" s="111">
        <f t="shared" si="9"/>
        <v>13</v>
      </c>
      <c r="J77" s="111">
        <f t="shared" si="11"/>
        <v>72</v>
      </c>
      <c r="K77" s="111">
        <f t="shared" si="11"/>
        <v>15</v>
      </c>
      <c r="L77" s="111">
        <v>0</v>
      </c>
      <c r="M77" s="111">
        <f t="shared" si="11"/>
        <v>39</v>
      </c>
      <c r="N77" s="185">
        <f t="shared" si="11"/>
        <v>170</v>
      </c>
      <c r="O77" s="111">
        <f t="shared" si="11"/>
        <v>4</v>
      </c>
      <c r="P77" s="111">
        <f t="shared" si="11"/>
        <v>0</v>
      </c>
      <c r="Q77" s="111">
        <f t="shared" si="11"/>
        <v>4</v>
      </c>
      <c r="R77" s="111">
        <f t="shared" si="11"/>
        <v>0</v>
      </c>
      <c r="S77" s="111">
        <f t="shared" si="11"/>
        <v>321</v>
      </c>
    </row>
    <row r="78" spans="1:19" ht="18" customHeight="1">
      <c r="A78" s="187">
        <v>62</v>
      </c>
      <c r="B78" s="6" t="s">
        <v>98</v>
      </c>
      <c r="C78" s="26">
        <v>0</v>
      </c>
      <c r="D78" s="26">
        <v>11</v>
      </c>
      <c r="E78" s="111">
        <f t="shared" si="1"/>
        <v>11</v>
      </c>
      <c r="F78" s="111">
        <v>0</v>
      </c>
      <c r="G78" s="26">
        <v>1</v>
      </c>
      <c r="H78" s="26">
        <v>3</v>
      </c>
      <c r="I78" s="26">
        <f t="shared" si="9"/>
        <v>4</v>
      </c>
      <c r="J78" s="111">
        <f t="shared" si="3"/>
        <v>4</v>
      </c>
      <c r="K78" s="41">
        <v>10</v>
      </c>
      <c r="L78" s="41">
        <v>0</v>
      </c>
      <c r="M78" s="41">
        <v>33</v>
      </c>
      <c r="N78" s="1">
        <v>49</v>
      </c>
      <c r="O78" s="31">
        <v>0</v>
      </c>
      <c r="P78" s="31">
        <v>0</v>
      </c>
      <c r="Q78" s="31">
        <v>4</v>
      </c>
      <c r="R78" s="31">
        <v>0</v>
      </c>
      <c r="S78" s="111">
        <f t="shared" si="10"/>
        <v>111</v>
      </c>
    </row>
    <row r="79" spans="1:19" ht="18" customHeight="1">
      <c r="A79" s="187">
        <v>63</v>
      </c>
      <c r="B79" s="6" t="s">
        <v>108</v>
      </c>
      <c r="C79" s="26">
        <v>0</v>
      </c>
      <c r="D79" s="26">
        <v>0</v>
      </c>
      <c r="E79" s="111">
        <f t="shared" si="1"/>
        <v>0</v>
      </c>
      <c r="F79" s="111">
        <v>0</v>
      </c>
      <c r="G79" s="26">
        <v>1</v>
      </c>
      <c r="H79" s="26">
        <v>1</v>
      </c>
      <c r="I79" s="26">
        <f t="shared" si="9"/>
        <v>2</v>
      </c>
      <c r="J79" s="111">
        <f t="shared" si="3"/>
        <v>2</v>
      </c>
      <c r="K79" s="41">
        <v>5</v>
      </c>
      <c r="L79" s="41">
        <v>0</v>
      </c>
      <c r="M79" s="41">
        <v>1</v>
      </c>
      <c r="N79" s="1">
        <v>27</v>
      </c>
      <c r="O79" s="31">
        <v>0</v>
      </c>
      <c r="P79" s="31">
        <v>0</v>
      </c>
      <c r="Q79" s="31">
        <v>0</v>
      </c>
      <c r="R79" s="31">
        <v>0</v>
      </c>
      <c r="S79" s="111">
        <f t="shared" si="10"/>
        <v>35</v>
      </c>
    </row>
    <row r="80" spans="1:19" ht="18" customHeight="1">
      <c r="A80" s="187">
        <v>64</v>
      </c>
      <c r="B80" s="6" t="s">
        <v>306</v>
      </c>
      <c r="C80" s="26">
        <v>0</v>
      </c>
      <c r="D80" s="26">
        <v>0</v>
      </c>
      <c r="E80" s="111">
        <v>0</v>
      </c>
      <c r="F80" s="111">
        <v>1</v>
      </c>
      <c r="G80" s="26">
        <v>1</v>
      </c>
      <c r="H80" s="26">
        <v>0</v>
      </c>
      <c r="I80" s="26">
        <f t="shared" si="9"/>
        <v>1</v>
      </c>
      <c r="J80" s="111">
        <f t="shared" si="3"/>
        <v>2</v>
      </c>
      <c r="K80" s="26">
        <v>0</v>
      </c>
      <c r="L80" s="26">
        <v>0</v>
      </c>
      <c r="M80" s="26">
        <v>1</v>
      </c>
      <c r="N80" s="1">
        <v>11</v>
      </c>
      <c r="O80" s="26">
        <v>0</v>
      </c>
      <c r="P80" s="26">
        <v>0</v>
      </c>
      <c r="Q80" s="26">
        <v>0</v>
      </c>
      <c r="R80" s="26">
        <v>0</v>
      </c>
      <c r="S80" s="111">
        <f t="shared" si="10"/>
        <v>14</v>
      </c>
    </row>
    <row r="81" spans="1:19" ht="18" customHeight="1">
      <c r="A81" s="187">
        <v>65</v>
      </c>
      <c r="B81" s="6" t="s">
        <v>99</v>
      </c>
      <c r="C81" s="26">
        <v>4</v>
      </c>
      <c r="D81" s="26">
        <v>0</v>
      </c>
      <c r="E81" s="111">
        <f>SUM(C81:D81)</f>
        <v>4</v>
      </c>
      <c r="F81" s="111">
        <v>24</v>
      </c>
      <c r="G81" s="26">
        <v>1</v>
      </c>
      <c r="H81" s="26">
        <v>1</v>
      </c>
      <c r="I81" s="26">
        <f t="shared" si="9"/>
        <v>2</v>
      </c>
      <c r="J81" s="111">
        <f>SUM(F81:H81)</f>
        <v>26</v>
      </c>
      <c r="K81" s="41">
        <v>0</v>
      </c>
      <c r="L81" s="41">
        <v>0</v>
      </c>
      <c r="M81" s="41">
        <v>1</v>
      </c>
      <c r="N81" s="1">
        <v>15</v>
      </c>
      <c r="O81" s="31">
        <v>1</v>
      </c>
      <c r="P81" s="31">
        <v>0</v>
      </c>
      <c r="Q81" s="31">
        <v>0</v>
      </c>
      <c r="R81" s="31">
        <v>0</v>
      </c>
      <c r="S81" s="111">
        <f t="shared" si="10"/>
        <v>47</v>
      </c>
    </row>
    <row r="82" spans="1:19" ht="18" customHeight="1">
      <c r="A82" s="187">
        <v>66</v>
      </c>
      <c r="B82" s="6" t="s">
        <v>100</v>
      </c>
      <c r="C82" s="26">
        <v>0</v>
      </c>
      <c r="D82" s="26">
        <v>0</v>
      </c>
      <c r="E82" s="111">
        <v>0</v>
      </c>
      <c r="F82" s="111">
        <v>17</v>
      </c>
      <c r="G82" s="26">
        <v>1</v>
      </c>
      <c r="H82" s="26">
        <v>1</v>
      </c>
      <c r="I82" s="26">
        <f t="shared" si="9"/>
        <v>2</v>
      </c>
      <c r="J82" s="111">
        <f>SUM(F82:H82)</f>
        <v>19</v>
      </c>
      <c r="K82" s="41">
        <v>0</v>
      </c>
      <c r="L82" s="41">
        <v>0</v>
      </c>
      <c r="M82" s="41">
        <v>1</v>
      </c>
      <c r="N82" s="1">
        <v>31</v>
      </c>
      <c r="O82" s="31">
        <v>0</v>
      </c>
      <c r="P82" s="31">
        <v>0</v>
      </c>
      <c r="Q82" s="31">
        <v>0</v>
      </c>
      <c r="R82" s="31">
        <v>0</v>
      </c>
      <c r="S82" s="111">
        <f t="shared" si="10"/>
        <v>51</v>
      </c>
    </row>
    <row r="83" spans="1:19" ht="18" customHeight="1">
      <c r="A83" s="187">
        <v>67</v>
      </c>
      <c r="B83" s="6" t="s">
        <v>130</v>
      </c>
      <c r="C83" s="26">
        <v>2</v>
      </c>
      <c r="D83" s="26">
        <v>0</v>
      </c>
      <c r="E83" s="111">
        <f t="shared" si="1"/>
        <v>2</v>
      </c>
      <c r="F83" s="111">
        <v>17</v>
      </c>
      <c r="G83" s="26">
        <v>1</v>
      </c>
      <c r="H83" s="26">
        <v>1</v>
      </c>
      <c r="I83" s="26">
        <f t="shared" si="9"/>
        <v>2</v>
      </c>
      <c r="J83" s="111">
        <f t="shared" si="3"/>
        <v>19</v>
      </c>
      <c r="K83" s="41">
        <v>0</v>
      </c>
      <c r="L83" s="41">
        <v>0</v>
      </c>
      <c r="M83" s="41">
        <v>2</v>
      </c>
      <c r="N83" s="1">
        <v>26</v>
      </c>
      <c r="O83" s="31">
        <v>3</v>
      </c>
      <c r="P83" s="31">
        <v>0</v>
      </c>
      <c r="Q83" s="31">
        <v>0</v>
      </c>
      <c r="R83" s="31">
        <v>0</v>
      </c>
      <c r="S83" s="111">
        <f t="shared" si="10"/>
        <v>52</v>
      </c>
    </row>
    <row r="84" spans="1:19" ht="18" customHeight="1">
      <c r="A84" s="124">
        <v>68</v>
      </c>
      <c r="B84" s="12" t="s">
        <v>290</v>
      </c>
      <c r="C84" s="166">
        <v>0</v>
      </c>
      <c r="D84" s="166">
        <v>0</v>
      </c>
      <c r="E84" s="158">
        <f>SUM(C84:D84)</f>
        <v>0</v>
      </c>
      <c r="F84" s="158">
        <v>0</v>
      </c>
      <c r="G84" s="166">
        <v>0</v>
      </c>
      <c r="H84" s="166">
        <v>0</v>
      </c>
      <c r="I84" s="166">
        <f t="shared" si="9"/>
        <v>0</v>
      </c>
      <c r="J84" s="158">
        <f>SUM(F84:H84)</f>
        <v>0</v>
      </c>
      <c r="K84" s="193">
        <v>0</v>
      </c>
      <c r="L84" s="193">
        <v>0</v>
      </c>
      <c r="M84" s="193">
        <v>0</v>
      </c>
      <c r="N84" s="42">
        <v>11</v>
      </c>
      <c r="O84" s="194">
        <v>0</v>
      </c>
      <c r="P84" s="194">
        <v>0</v>
      </c>
      <c r="Q84" s="194">
        <v>0</v>
      </c>
      <c r="R84" s="194">
        <v>0</v>
      </c>
      <c r="S84" s="158">
        <f t="shared" si="10"/>
        <v>11</v>
      </c>
    </row>
    <row r="85" spans="1:19" ht="18" customHeight="1">
      <c r="A85" s="186">
        <v>69</v>
      </c>
      <c r="B85" s="500" t="s">
        <v>89</v>
      </c>
      <c r="C85" s="108">
        <v>0</v>
      </c>
      <c r="D85" s="108">
        <v>9</v>
      </c>
      <c r="E85" s="109">
        <f>SUM(C85:D85)</f>
        <v>9</v>
      </c>
      <c r="F85" s="109">
        <v>2</v>
      </c>
      <c r="G85" s="108">
        <v>0</v>
      </c>
      <c r="H85" s="108">
        <v>0</v>
      </c>
      <c r="I85" s="108">
        <f t="shared" si="9"/>
        <v>0</v>
      </c>
      <c r="J85" s="109">
        <f>SUM(F85:H85)</f>
        <v>2</v>
      </c>
      <c r="K85" s="110">
        <v>0</v>
      </c>
      <c r="L85" s="110">
        <v>0</v>
      </c>
      <c r="M85" s="110">
        <v>26</v>
      </c>
      <c r="N85" s="25">
        <v>0</v>
      </c>
      <c r="O85" s="36">
        <v>0</v>
      </c>
      <c r="P85" s="36">
        <v>0</v>
      </c>
      <c r="Q85" s="36">
        <v>0</v>
      </c>
      <c r="R85" s="36">
        <v>0</v>
      </c>
      <c r="S85" s="109">
        <f t="shared" si="10"/>
        <v>37</v>
      </c>
    </row>
    <row r="86" spans="1:19" ht="18" customHeight="1">
      <c r="A86" s="187"/>
      <c r="B86" s="6"/>
      <c r="C86" s="26"/>
      <c r="D86" s="26"/>
      <c r="E86" s="111"/>
      <c r="F86" s="111"/>
      <c r="G86" s="26"/>
      <c r="H86" s="26"/>
      <c r="I86" s="108"/>
      <c r="J86" s="111"/>
      <c r="K86" s="41"/>
      <c r="L86" s="41"/>
      <c r="M86" s="41"/>
      <c r="N86" s="1"/>
      <c r="O86" s="31"/>
      <c r="P86" s="31"/>
      <c r="Q86" s="31"/>
      <c r="R86" s="31"/>
      <c r="S86" s="111"/>
    </row>
    <row r="87" spans="1:19" ht="18" customHeight="1">
      <c r="A87" s="187">
        <v>70</v>
      </c>
      <c r="B87" s="192" t="s">
        <v>90</v>
      </c>
      <c r="C87" s="26">
        <v>0</v>
      </c>
      <c r="D87" s="26">
        <v>1</v>
      </c>
      <c r="E87" s="111">
        <f t="shared" si="1"/>
        <v>1</v>
      </c>
      <c r="F87" s="111">
        <v>5</v>
      </c>
      <c r="G87" s="26">
        <v>2</v>
      </c>
      <c r="H87" s="26">
        <v>2</v>
      </c>
      <c r="I87" s="108">
        <f t="shared" si="9"/>
        <v>4</v>
      </c>
      <c r="J87" s="111">
        <f t="shared" si="3"/>
        <v>9</v>
      </c>
      <c r="K87" s="41">
        <v>0</v>
      </c>
      <c r="L87" s="41">
        <v>0</v>
      </c>
      <c r="M87" s="41">
        <v>19</v>
      </c>
      <c r="N87" s="1">
        <v>0</v>
      </c>
      <c r="O87" s="31">
        <v>0</v>
      </c>
      <c r="P87" s="31">
        <v>0</v>
      </c>
      <c r="Q87" s="31">
        <v>3</v>
      </c>
      <c r="R87" s="31">
        <v>0</v>
      </c>
      <c r="S87" s="111">
        <f t="shared" si="10"/>
        <v>32</v>
      </c>
    </row>
    <row r="88" spans="1:19" ht="18" customHeight="1">
      <c r="A88" s="187"/>
      <c r="B88" s="6"/>
      <c r="C88" s="26"/>
      <c r="D88" s="26"/>
      <c r="E88" s="111"/>
      <c r="F88" s="111"/>
      <c r="G88" s="26"/>
      <c r="H88" s="26"/>
      <c r="I88" s="108"/>
      <c r="J88" s="111"/>
      <c r="K88" s="41"/>
      <c r="L88" s="41"/>
      <c r="M88" s="41"/>
      <c r="N88" s="1"/>
      <c r="O88" s="31"/>
      <c r="P88" s="31"/>
      <c r="Q88" s="31"/>
      <c r="R88" s="31"/>
      <c r="S88" s="111"/>
    </row>
    <row r="89" spans="1:19" ht="17.25" customHeight="1">
      <c r="A89" s="187">
        <v>71</v>
      </c>
      <c r="B89" s="192" t="s">
        <v>91</v>
      </c>
      <c r="C89" s="26">
        <v>0</v>
      </c>
      <c r="D89" s="26">
        <v>0</v>
      </c>
      <c r="E89" s="111">
        <f t="shared" si="1"/>
        <v>0</v>
      </c>
      <c r="F89" s="111">
        <v>2</v>
      </c>
      <c r="G89" s="26">
        <v>0</v>
      </c>
      <c r="H89" s="26">
        <v>0</v>
      </c>
      <c r="I89" s="108"/>
      <c r="J89" s="111">
        <f t="shared" si="3"/>
        <v>2</v>
      </c>
      <c r="K89" s="41">
        <v>0</v>
      </c>
      <c r="L89" s="41">
        <v>0</v>
      </c>
      <c r="M89" s="41">
        <v>12</v>
      </c>
      <c r="N89" s="1">
        <v>0</v>
      </c>
      <c r="O89" s="31">
        <v>0</v>
      </c>
      <c r="P89" s="31">
        <v>0</v>
      </c>
      <c r="Q89" s="31">
        <v>1</v>
      </c>
      <c r="R89" s="31">
        <v>0</v>
      </c>
      <c r="S89" s="111">
        <f t="shared" si="10"/>
        <v>15</v>
      </c>
    </row>
    <row r="90" spans="1:19" s="176" customFormat="1" ht="21.75" customHeight="1">
      <c r="A90" s="191"/>
      <c r="B90" s="43" t="s">
        <v>20</v>
      </c>
      <c r="C90" s="43">
        <f aca="true" t="shared" si="12" ref="C90:H90">SUM(C89,C87,C85,C77,C70,C52,C6)</f>
        <v>1517</v>
      </c>
      <c r="D90" s="43">
        <f t="shared" si="12"/>
        <v>1254</v>
      </c>
      <c r="E90" s="43">
        <f t="shared" si="12"/>
        <v>2771</v>
      </c>
      <c r="F90" s="43">
        <f t="shared" si="12"/>
        <v>901</v>
      </c>
      <c r="G90" s="43">
        <f t="shared" si="12"/>
        <v>288</v>
      </c>
      <c r="H90" s="43">
        <f t="shared" si="12"/>
        <v>221</v>
      </c>
      <c r="I90" s="167">
        <f t="shared" si="9"/>
        <v>509</v>
      </c>
      <c r="J90" s="43">
        <f aca="true" t="shared" si="13" ref="J90:S90">SUM(J89,J87,J85,J77,J70,J52,J6)</f>
        <v>1410</v>
      </c>
      <c r="K90" s="43">
        <f t="shared" si="13"/>
        <v>1253</v>
      </c>
      <c r="L90" s="43">
        <f t="shared" si="13"/>
        <v>97</v>
      </c>
      <c r="M90" s="43">
        <f t="shared" si="13"/>
        <v>2363</v>
      </c>
      <c r="N90" s="174">
        <f t="shared" si="13"/>
        <v>950</v>
      </c>
      <c r="O90" s="43">
        <f t="shared" si="13"/>
        <v>75</v>
      </c>
      <c r="P90" s="43">
        <f t="shared" si="13"/>
        <v>82</v>
      </c>
      <c r="Q90" s="43">
        <f t="shared" si="13"/>
        <v>37</v>
      </c>
      <c r="R90" s="43">
        <f t="shared" si="13"/>
        <v>16</v>
      </c>
      <c r="S90" s="43">
        <f t="shared" si="13"/>
        <v>9054</v>
      </c>
    </row>
    <row r="91" spans="1:19" s="37" customFormat="1" ht="18" customHeight="1">
      <c r="A91" s="184"/>
      <c r="C91" s="78"/>
      <c r="D91" s="78"/>
      <c r="E91" s="77"/>
      <c r="F91" s="118"/>
      <c r="G91" s="117"/>
      <c r="J91" s="118"/>
      <c r="K91" s="119"/>
      <c r="L91" s="119"/>
      <c r="M91" s="119"/>
      <c r="N91" s="177"/>
      <c r="O91" s="38"/>
      <c r="P91" s="38"/>
      <c r="Q91" s="38"/>
      <c r="R91" s="38"/>
      <c r="S91" s="118"/>
    </row>
    <row r="92" spans="1:19" s="32" customFormat="1" ht="18" customHeight="1">
      <c r="A92" s="184"/>
      <c r="B92" s="32" t="s">
        <v>360</v>
      </c>
      <c r="C92" s="163"/>
      <c r="D92" s="163"/>
      <c r="E92" s="164"/>
      <c r="F92" s="171"/>
      <c r="G92" s="165"/>
      <c r="J92" s="171"/>
      <c r="K92" s="559" t="s">
        <v>300</v>
      </c>
      <c r="L92" s="559"/>
      <c r="M92" s="559"/>
      <c r="N92" s="559"/>
      <c r="O92" s="559"/>
      <c r="P92" s="559"/>
      <c r="Q92" s="559"/>
      <c r="R92" s="559"/>
      <c r="S92" s="559"/>
    </row>
    <row r="93" spans="1:19" s="32" customFormat="1" ht="18" customHeight="1">
      <c r="A93" s="184"/>
      <c r="B93" s="32" t="s">
        <v>365</v>
      </c>
      <c r="E93" s="171"/>
      <c r="F93" s="171"/>
      <c r="J93" s="171"/>
      <c r="N93" s="53"/>
      <c r="R93" s="171"/>
      <c r="S93" s="173"/>
    </row>
    <row r="94" ht="16.5" customHeight="1"/>
    <row r="95" ht="16.5" customHeight="1">
      <c r="B95" s="10" t="s">
        <v>196</v>
      </c>
    </row>
    <row r="96" spans="2:3" ht="18" customHeight="1">
      <c r="B96" s="10" t="s">
        <v>366</v>
      </c>
      <c r="C96" s="101"/>
    </row>
    <row r="97" ht="21">
      <c r="B97" s="10" t="s">
        <v>307</v>
      </c>
    </row>
    <row r="98" ht="21">
      <c r="B98" s="37"/>
    </row>
  </sheetData>
  <mergeCells count="7">
    <mergeCell ref="K92:S92"/>
    <mergeCell ref="A1:S1"/>
    <mergeCell ref="A2:A5"/>
    <mergeCell ref="B2:B5"/>
    <mergeCell ref="C2:E2"/>
    <mergeCell ref="F2:J2"/>
    <mergeCell ref="L2:M2"/>
  </mergeCells>
  <printOptions/>
  <pageMargins left="0.393700787401575" right="0" top="0.393700787401575" bottom="0.196850393700787" header="0.393700787401575" footer="0.511811023622047"/>
  <pageSetup horizontalDpi="600" verticalDpi="600" orientation="landscape" paperSize="9" r:id="rId1"/>
  <headerFooter alignWithMargins="0">
    <oddHeader>&amp;R&amp;P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77"/>
  <sheetViews>
    <sheetView workbookViewId="0" topLeftCell="C52">
      <selection activeCell="N39" sqref="N39"/>
    </sheetView>
  </sheetViews>
  <sheetFormatPr defaultColWidth="9.140625" defaultRowHeight="24.75" customHeight="1"/>
  <cols>
    <col min="1" max="1" width="6.421875" style="30" customWidth="1"/>
    <col min="2" max="2" width="47.7109375" style="20" customWidth="1"/>
    <col min="3" max="5" width="5.7109375" style="10" customWidth="1"/>
    <col min="6" max="6" width="5.7109375" style="9" customWidth="1"/>
    <col min="7" max="10" width="5.7109375" style="10" customWidth="1"/>
    <col min="11" max="11" width="5.7109375" style="9" customWidth="1"/>
    <col min="12" max="14" width="5.7109375" style="10" customWidth="1"/>
    <col min="15" max="15" width="5.7109375" style="131" customWidth="1"/>
    <col min="16" max="17" width="5.7109375" style="9" customWidth="1"/>
    <col min="18" max="18" width="4.8515625" style="10" customWidth="1"/>
    <col min="19" max="19" width="4.8515625" style="20" customWidth="1"/>
    <col min="20" max="16384" width="9.140625" style="20" customWidth="1"/>
  </cols>
  <sheetData>
    <row r="1" spans="1:18" s="16" customFormat="1" ht="21.75" customHeight="1">
      <c r="A1" s="549" t="s">
        <v>367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3"/>
    </row>
    <row r="2" spans="1:18" s="16" customFormat="1" ht="21.75" customHeight="1">
      <c r="A2" s="560" t="s">
        <v>308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3"/>
    </row>
    <row r="3" spans="1:17" ht="21.75" customHeight="1">
      <c r="A3" s="17"/>
      <c r="B3" s="18"/>
      <c r="C3" s="550" t="s">
        <v>302</v>
      </c>
      <c r="D3" s="551"/>
      <c r="E3" s="551"/>
      <c r="F3" s="551"/>
      <c r="G3" s="551"/>
      <c r="H3" s="551"/>
      <c r="I3" s="551"/>
      <c r="J3" s="551"/>
      <c r="K3" s="552"/>
      <c r="L3" s="553" t="s">
        <v>303</v>
      </c>
      <c r="M3" s="547"/>
      <c r="N3" s="547"/>
      <c r="O3" s="547"/>
      <c r="P3" s="548"/>
      <c r="Q3" s="19"/>
    </row>
    <row r="4" spans="1:17" ht="21.75" customHeight="1">
      <c r="A4" s="2" t="s">
        <v>21</v>
      </c>
      <c r="B4" s="2" t="s">
        <v>0</v>
      </c>
      <c r="C4" s="550" t="s">
        <v>72</v>
      </c>
      <c r="D4" s="551"/>
      <c r="E4" s="551"/>
      <c r="F4" s="552"/>
      <c r="G4" s="550" t="s">
        <v>80</v>
      </c>
      <c r="H4" s="551"/>
      <c r="I4" s="551"/>
      <c r="J4" s="551"/>
      <c r="K4" s="552"/>
      <c r="L4" s="550" t="s">
        <v>72</v>
      </c>
      <c r="M4" s="551"/>
      <c r="N4" s="551"/>
      <c r="O4" s="551"/>
      <c r="P4" s="552"/>
      <c r="Q4" s="21" t="s">
        <v>20</v>
      </c>
    </row>
    <row r="5" spans="1:17" ht="21.75" customHeight="1">
      <c r="A5" s="22"/>
      <c r="B5" s="23"/>
      <c r="C5" s="188" t="s">
        <v>73</v>
      </c>
      <c r="D5" s="188" t="s">
        <v>74</v>
      </c>
      <c r="E5" s="188" t="s">
        <v>75</v>
      </c>
      <c r="F5" s="24" t="s">
        <v>20</v>
      </c>
      <c r="G5" s="188" t="s">
        <v>76</v>
      </c>
      <c r="H5" s="188" t="s">
        <v>77</v>
      </c>
      <c r="I5" s="188" t="s">
        <v>78</v>
      </c>
      <c r="J5" s="188" t="s">
        <v>79</v>
      </c>
      <c r="K5" s="24" t="s">
        <v>20</v>
      </c>
      <c r="L5" s="188" t="s">
        <v>84</v>
      </c>
      <c r="M5" s="188" t="s">
        <v>73</v>
      </c>
      <c r="N5" s="188" t="s">
        <v>74</v>
      </c>
      <c r="O5" s="195" t="s">
        <v>75</v>
      </c>
      <c r="P5" s="24" t="s">
        <v>20</v>
      </c>
      <c r="Q5" s="24" t="s">
        <v>29</v>
      </c>
    </row>
    <row r="6" spans="1:17" ht="21" customHeight="1">
      <c r="A6" s="54" t="s">
        <v>22</v>
      </c>
      <c r="B6" s="501" t="s">
        <v>16</v>
      </c>
      <c r="C6" s="55">
        <v>0</v>
      </c>
      <c r="D6" s="55">
        <v>0</v>
      </c>
      <c r="E6" s="55">
        <v>0</v>
      </c>
      <c r="F6" s="204">
        <f aca="true" t="shared" si="0" ref="F6:F26">SUM(C6:E6)</f>
        <v>0</v>
      </c>
      <c r="G6" s="55">
        <v>0</v>
      </c>
      <c r="H6" s="55">
        <v>0</v>
      </c>
      <c r="I6" s="55">
        <v>0</v>
      </c>
      <c r="J6" s="55">
        <v>0</v>
      </c>
      <c r="K6" s="204">
        <f aca="true" t="shared" si="1" ref="K6:K26">SUM(G6:J6)</f>
        <v>0</v>
      </c>
      <c r="L6" s="55">
        <v>32</v>
      </c>
      <c r="M6" s="55">
        <v>106</v>
      </c>
      <c r="N6" s="55">
        <v>60</v>
      </c>
      <c r="O6" s="205">
        <v>2</v>
      </c>
      <c r="P6" s="206">
        <f aca="true" t="shared" si="2" ref="P6:P26">SUM(L6:O6)</f>
        <v>200</v>
      </c>
      <c r="Q6" s="204">
        <f aca="true" t="shared" si="3" ref="Q6:Q26">SUM(,P6,K6)</f>
        <v>200</v>
      </c>
    </row>
    <row r="7" spans="1:17" ht="21" customHeight="1">
      <c r="A7" s="1" t="s">
        <v>30</v>
      </c>
      <c r="B7" s="6" t="s">
        <v>1</v>
      </c>
      <c r="C7" s="6">
        <v>3</v>
      </c>
      <c r="D7" s="6">
        <v>31</v>
      </c>
      <c r="E7" s="6">
        <v>64</v>
      </c>
      <c r="F7" s="57">
        <f t="shared" si="0"/>
        <v>98</v>
      </c>
      <c r="G7" s="6">
        <v>12</v>
      </c>
      <c r="H7" s="6">
        <v>22</v>
      </c>
      <c r="I7" s="6">
        <v>53</v>
      </c>
      <c r="J7" s="6">
        <v>11</v>
      </c>
      <c r="K7" s="57">
        <f t="shared" si="1"/>
        <v>98</v>
      </c>
      <c r="L7" s="6">
        <v>11</v>
      </c>
      <c r="M7" s="6">
        <v>14</v>
      </c>
      <c r="N7" s="6">
        <v>7</v>
      </c>
      <c r="O7" s="13">
        <v>0</v>
      </c>
      <c r="P7" s="128">
        <f t="shared" si="2"/>
        <v>32</v>
      </c>
      <c r="Q7" s="57">
        <f t="shared" si="3"/>
        <v>130</v>
      </c>
    </row>
    <row r="8" spans="1:17" ht="21" customHeight="1">
      <c r="A8" s="1" t="s">
        <v>31</v>
      </c>
      <c r="B8" s="6" t="s">
        <v>2</v>
      </c>
      <c r="C8" s="6">
        <v>2</v>
      </c>
      <c r="D8" s="6">
        <v>35</v>
      </c>
      <c r="E8" s="6">
        <v>14</v>
      </c>
      <c r="F8" s="57">
        <f t="shared" si="0"/>
        <v>51</v>
      </c>
      <c r="G8" s="6">
        <v>17</v>
      </c>
      <c r="H8" s="6">
        <v>18</v>
      </c>
      <c r="I8" s="6">
        <v>16</v>
      </c>
      <c r="J8" s="6">
        <v>0</v>
      </c>
      <c r="K8" s="57">
        <f t="shared" si="1"/>
        <v>51</v>
      </c>
      <c r="L8" s="6">
        <v>1</v>
      </c>
      <c r="M8" s="6">
        <v>4</v>
      </c>
      <c r="N8" s="6">
        <v>3</v>
      </c>
      <c r="O8" s="13">
        <v>0</v>
      </c>
      <c r="P8" s="128">
        <f t="shared" si="2"/>
        <v>8</v>
      </c>
      <c r="Q8" s="57">
        <f t="shared" si="3"/>
        <v>59</v>
      </c>
    </row>
    <row r="9" spans="1:17" ht="21" customHeight="1">
      <c r="A9" s="1" t="s">
        <v>32</v>
      </c>
      <c r="B9" s="6" t="s">
        <v>3</v>
      </c>
      <c r="C9" s="6">
        <v>0</v>
      </c>
      <c r="D9" s="6">
        <v>17</v>
      </c>
      <c r="E9" s="6">
        <v>30</v>
      </c>
      <c r="F9" s="57">
        <f t="shared" si="0"/>
        <v>47</v>
      </c>
      <c r="G9" s="6">
        <v>4</v>
      </c>
      <c r="H9" s="6">
        <v>24</v>
      </c>
      <c r="I9" s="6">
        <v>18</v>
      </c>
      <c r="J9" s="6">
        <v>1</v>
      </c>
      <c r="K9" s="57">
        <f t="shared" si="1"/>
        <v>47</v>
      </c>
      <c r="L9" s="6">
        <v>5</v>
      </c>
      <c r="M9" s="6">
        <v>20</v>
      </c>
      <c r="N9" s="6">
        <v>6</v>
      </c>
      <c r="O9" s="13">
        <v>0</v>
      </c>
      <c r="P9" s="128">
        <f t="shared" si="2"/>
        <v>31</v>
      </c>
      <c r="Q9" s="57">
        <f t="shared" si="3"/>
        <v>78</v>
      </c>
    </row>
    <row r="10" spans="1:17" ht="21" customHeight="1">
      <c r="A10" s="1" t="s">
        <v>33</v>
      </c>
      <c r="B10" s="6" t="s">
        <v>4</v>
      </c>
      <c r="C10" s="6">
        <v>2</v>
      </c>
      <c r="D10" s="6">
        <v>49</v>
      </c>
      <c r="E10" s="6">
        <v>33</v>
      </c>
      <c r="F10" s="57">
        <f t="shared" si="0"/>
        <v>84</v>
      </c>
      <c r="G10" s="6">
        <v>23</v>
      </c>
      <c r="H10" s="6">
        <v>42</v>
      </c>
      <c r="I10" s="6">
        <v>17</v>
      </c>
      <c r="J10" s="6">
        <v>2</v>
      </c>
      <c r="K10" s="57">
        <f t="shared" si="1"/>
        <v>84</v>
      </c>
      <c r="L10" s="6">
        <v>1</v>
      </c>
      <c r="M10" s="6">
        <v>9</v>
      </c>
      <c r="N10" s="6">
        <v>3</v>
      </c>
      <c r="O10" s="13">
        <v>0</v>
      </c>
      <c r="P10" s="128">
        <f t="shared" si="2"/>
        <v>13</v>
      </c>
      <c r="Q10" s="57">
        <f t="shared" si="3"/>
        <v>97</v>
      </c>
    </row>
    <row r="11" spans="1:17" ht="21" customHeight="1">
      <c r="A11" s="1" t="s">
        <v>43</v>
      </c>
      <c r="B11" s="6" t="s">
        <v>5</v>
      </c>
      <c r="C11" s="6">
        <v>0</v>
      </c>
      <c r="D11" s="6">
        <v>14</v>
      </c>
      <c r="E11" s="6">
        <v>34</v>
      </c>
      <c r="F11" s="57">
        <f t="shared" si="0"/>
        <v>48</v>
      </c>
      <c r="G11" s="6">
        <v>10</v>
      </c>
      <c r="H11" s="6">
        <v>25</v>
      </c>
      <c r="I11" s="6">
        <v>13</v>
      </c>
      <c r="J11" s="6">
        <v>0</v>
      </c>
      <c r="K11" s="57">
        <f t="shared" si="1"/>
        <v>48</v>
      </c>
      <c r="L11" s="6">
        <v>10</v>
      </c>
      <c r="M11" s="6">
        <v>12</v>
      </c>
      <c r="N11" s="6">
        <v>2</v>
      </c>
      <c r="O11" s="13">
        <v>0</v>
      </c>
      <c r="P11" s="128">
        <f t="shared" si="2"/>
        <v>24</v>
      </c>
      <c r="Q11" s="57">
        <f t="shared" si="3"/>
        <v>72</v>
      </c>
    </row>
    <row r="12" spans="1:17" ht="21" customHeight="1">
      <c r="A12" s="1" t="s">
        <v>44</v>
      </c>
      <c r="B12" s="6" t="s">
        <v>6</v>
      </c>
      <c r="C12" s="6">
        <v>2</v>
      </c>
      <c r="D12" s="6">
        <v>84</v>
      </c>
      <c r="E12" s="6">
        <v>119</v>
      </c>
      <c r="F12" s="57">
        <f t="shared" si="0"/>
        <v>205</v>
      </c>
      <c r="G12" s="6">
        <v>65</v>
      </c>
      <c r="H12" s="6">
        <v>66</v>
      </c>
      <c r="I12" s="6">
        <v>71</v>
      </c>
      <c r="J12" s="6">
        <v>3</v>
      </c>
      <c r="K12" s="57">
        <f t="shared" si="1"/>
        <v>205</v>
      </c>
      <c r="L12" s="6">
        <v>13</v>
      </c>
      <c r="M12" s="6">
        <v>33</v>
      </c>
      <c r="N12" s="6">
        <v>5</v>
      </c>
      <c r="O12" s="13">
        <v>0</v>
      </c>
      <c r="P12" s="128">
        <f t="shared" si="2"/>
        <v>51</v>
      </c>
      <c r="Q12" s="57">
        <f t="shared" si="3"/>
        <v>256</v>
      </c>
    </row>
    <row r="13" spans="1:17" ht="21" customHeight="1">
      <c r="A13" s="1" t="s">
        <v>45</v>
      </c>
      <c r="B13" s="6" t="s">
        <v>7</v>
      </c>
      <c r="C13" s="6">
        <v>9</v>
      </c>
      <c r="D13" s="6">
        <v>65</v>
      </c>
      <c r="E13" s="6">
        <v>120</v>
      </c>
      <c r="F13" s="57">
        <f t="shared" si="0"/>
        <v>194</v>
      </c>
      <c r="G13" s="6">
        <v>43</v>
      </c>
      <c r="H13" s="6">
        <v>66</v>
      </c>
      <c r="I13" s="6">
        <v>83</v>
      </c>
      <c r="J13" s="6">
        <v>2</v>
      </c>
      <c r="K13" s="57">
        <f t="shared" si="1"/>
        <v>194</v>
      </c>
      <c r="L13" s="6">
        <v>25</v>
      </c>
      <c r="M13" s="6">
        <v>37</v>
      </c>
      <c r="N13" s="6">
        <v>9</v>
      </c>
      <c r="O13" s="13">
        <v>1</v>
      </c>
      <c r="P13" s="128">
        <f t="shared" si="2"/>
        <v>72</v>
      </c>
      <c r="Q13" s="57">
        <f t="shared" si="3"/>
        <v>266</v>
      </c>
    </row>
    <row r="14" spans="1:18" s="101" customFormat="1" ht="21" customHeight="1">
      <c r="A14" s="98" t="s">
        <v>46</v>
      </c>
      <c r="B14" s="99" t="s">
        <v>9</v>
      </c>
      <c r="C14" s="6">
        <f>SUM(C15:C16)</f>
        <v>47</v>
      </c>
      <c r="D14" s="6">
        <f>SUM(D15:D16)</f>
        <v>156</v>
      </c>
      <c r="E14" s="6">
        <f>SUM(E15:E16)</f>
        <v>54</v>
      </c>
      <c r="F14" s="57">
        <f t="shared" si="0"/>
        <v>257</v>
      </c>
      <c r="G14" s="6">
        <f>SUM(G15:G16)</f>
        <v>92</v>
      </c>
      <c r="H14" s="6">
        <f>SUM(H15:H16)</f>
        <v>118</v>
      </c>
      <c r="I14" s="6">
        <f>SUM(I15:I16)</f>
        <v>46</v>
      </c>
      <c r="J14" s="6">
        <f>SUM(J15:J16)</f>
        <v>1</v>
      </c>
      <c r="K14" s="57">
        <f t="shared" si="1"/>
        <v>257</v>
      </c>
      <c r="L14" s="6">
        <f>SUM(L15:L16)</f>
        <v>8</v>
      </c>
      <c r="M14" s="6">
        <f>SUM(M15:M16)</f>
        <v>22</v>
      </c>
      <c r="N14" s="6">
        <f>SUM(N15:N16)</f>
        <v>7</v>
      </c>
      <c r="O14" s="6">
        <f>SUM(O15:O16)</f>
        <v>0</v>
      </c>
      <c r="P14" s="128">
        <f t="shared" si="2"/>
        <v>37</v>
      </c>
      <c r="Q14" s="57">
        <f t="shared" si="3"/>
        <v>294</v>
      </c>
      <c r="R14" s="100"/>
    </row>
    <row r="15" spans="1:18" s="101" customFormat="1" ht="21" customHeight="1">
      <c r="A15" s="98"/>
      <c r="B15" s="99" t="s">
        <v>164</v>
      </c>
      <c r="C15" s="6">
        <v>1</v>
      </c>
      <c r="D15" s="6">
        <v>22</v>
      </c>
      <c r="E15" s="6">
        <v>40</v>
      </c>
      <c r="F15" s="57">
        <f t="shared" si="0"/>
        <v>63</v>
      </c>
      <c r="G15" s="6">
        <v>7</v>
      </c>
      <c r="H15" s="6">
        <v>25</v>
      </c>
      <c r="I15" s="6">
        <v>30</v>
      </c>
      <c r="J15" s="6">
        <v>1</v>
      </c>
      <c r="K15" s="57">
        <f t="shared" si="1"/>
        <v>63</v>
      </c>
      <c r="L15" s="6">
        <v>8</v>
      </c>
      <c r="M15" s="6">
        <v>21</v>
      </c>
      <c r="N15" s="6">
        <v>5</v>
      </c>
      <c r="O15" s="13">
        <v>0</v>
      </c>
      <c r="P15" s="128">
        <f t="shared" si="2"/>
        <v>34</v>
      </c>
      <c r="Q15" s="57">
        <f t="shared" si="3"/>
        <v>97</v>
      </c>
      <c r="R15" s="100"/>
    </row>
    <row r="16" spans="1:18" s="101" customFormat="1" ht="21" customHeight="1">
      <c r="A16" s="98"/>
      <c r="B16" s="99" t="s">
        <v>165</v>
      </c>
      <c r="C16" s="6">
        <v>46</v>
      </c>
      <c r="D16" s="6">
        <v>134</v>
      </c>
      <c r="E16" s="6">
        <v>14</v>
      </c>
      <c r="F16" s="57">
        <f t="shared" si="0"/>
        <v>194</v>
      </c>
      <c r="G16" s="6">
        <v>85</v>
      </c>
      <c r="H16" s="6">
        <v>93</v>
      </c>
      <c r="I16" s="6">
        <v>16</v>
      </c>
      <c r="J16" s="6">
        <v>0</v>
      </c>
      <c r="K16" s="57">
        <f t="shared" si="1"/>
        <v>194</v>
      </c>
      <c r="L16" s="6">
        <v>0</v>
      </c>
      <c r="M16" s="6">
        <v>1</v>
      </c>
      <c r="N16" s="6">
        <v>2</v>
      </c>
      <c r="O16" s="13">
        <v>0</v>
      </c>
      <c r="P16" s="128">
        <f t="shared" si="2"/>
        <v>3</v>
      </c>
      <c r="Q16" s="57">
        <f t="shared" si="3"/>
        <v>197</v>
      </c>
      <c r="R16" s="100"/>
    </row>
    <row r="17" spans="1:17" ht="21" customHeight="1">
      <c r="A17" s="1" t="s">
        <v>47</v>
      </c>
      <c r="B17" s="6" t="s">
        <v>10</v>
      </c>
      <c r="C17" s="6">
        <v>0</v>
      </c>
      <c r="D17" s="6">
        <v>29</v>
      </c>
      <c r="E17" s="6">
        <v>32</v>
      </c>
      <c r="F17" s="57">
        <f t="shared" si="0"/>
        <v>61</v>
      </c>
      <c r="G17" s="6">
        <v>13</v>
      </c>
      <c r="H17" s="6">
        <v>27</v>
      </c>
      <c r="I17" s="6">
        <v>21</v>
      </c>
      <c r="J17" s="6">
        <v>0</v>
      </c>
      <c r="K17" s="57">
        <f t="shared" si="1"/>
        <v>61</v>
      </c>
      <c r="L17" s="6">
        <v>0</v>
      </c>
      <c r="M17" s="6">
        <v>7</v>
      </c>
      <c r="N17" s="6">
        <v>4</v>
      </c>
      <c r="O17" s="13">
        <v>0</v>
      </c>
      <c r="P17" s="128">
        <f t="shared" si="2"/>
        <v>11</v>
      </c>
      <c r="Q17" s="57">
        <f t="shared" si="3"/>
        <v>72</v>
      </c>
    </row>
    <row r="18" spans="1:17" ht="21" customHeight="1">
      <c r="A18" s="1" t="s">
        <v>48</v>
      </c>
      <c r="B18" s="6" t="s">
        <v>11</v>
      </c>
      <c r="C18" s="6">
        <v>0</v>
      </c>
      <c r="D18" s="6">
        <v>18</v>
      </c>
      <c r="E18" s="6">
        <v>20</v>
      </c>
      <c r="F18" s="57">
        <f t="shared" si="0"/>
        <v>38</v>
      </c>
      <c r="G18" s="6">
        <v>11</v>
      </c>
      <c r="H18" s="6">
        <v>12</v>
      </c>
      <c r="I18" s="6">
        <v>14</v>
      </c>
      <c r="J18" s="6">
        <v>1</v>
      </c>
      <c r="K18" s="57">
        <f t="shared" si="1"/>
        <v>38</v>
      </c>
      <c r="L18" s="6">
        <v>1</v>
      </c>
      <c r="M18" s="6">
        <v>10</v>
      </c>
      <c r="N18" s="6">
        <v>7</v>
      </c>
      <c r="O18" s="13">
        <v>0</v>
      </c>
      <c r="P18" s="128">
        <f t="shared" si="2"/>
        <v>18</v>
      </c>
      <c r="Q18" s="57">
        <f t="shared" si="3"/>
        <v>56</v>
      </c>
    </row>
    <row r="19" spans="1:17" ht="21" customHeight="1">
      <c r="A19" s="1" t="s">
        <v>49</v>
      </c>
      <c r="B19" s="6" t="s">
        <v>12</v>
      </c>
      <c r="C19" s="6">
        <v>24</v>
      </c>
      <c r="D19" s="6">
        <v>15</v>
      </c>
      <c r="E19" s="6">
        <v>50</v>
      </c>
      <c r="F19" s="57">
        <f t="shared" si="0"/>
        <v>89</v>
      </c>
      <c r="G19" s="6">
        <v>12</v>
      </c>
      <c r="H19" s="6">
        <v>39</v>
      </c>
      <c r="I19" s="6">
        <v>38</v>
      </c>
      <c r="J19" s="6">
        <v>0</v>
      </c>
      <c r="K19" s="57">
        <f t="shared" si="1"/>
        <v>89</v>
      </c>
      <c r="L19" s="6">
        <v>7</v>
      </c>
      <c r="M19" s="6">
        <v>59</v>
      </c>
      <c r="N19" s="6">
        <v>13</v>
      </c>
      <c r="O19" s="13">
        <v>0</v>
      </c>
      <c r="P19" s="128">
        <f t="shared" si="2"/>
        <v>79</v>
      </c>
      <c r="Q19" s="57">
        <f t="shared" si="3"/>
        <v>168</v>
      </c>
    </row>
    <row r="20" spans="1:17" ht="21" customHeight="1">
      <c r="A20" s="1" t="s">
        <v>50</v>
      </c>
      <c r="B20" s="6" t="s">
        <v>13</v>
      </c>
      <c r="C20" s="6">
        <v>3</v>
      </c>
      <c r="D20" s="6">
        <v>14</v>
      </c>
      <c r="E20" s="6">
        <v>47</v>
      </c>
      <c r="F20" s="57">
        <f t="shared" si="0"/>
        <v>64</v>
      </c>
      <c r="G20" s="6">
        <v>14</v>
      </c>
      <c r="H20" s="6">
        <v>25</v>
      </c>
      <c r="I20" s="6">
        <v>24</v>
      </c>
      <c r="J20" s="6">
        <v>1</v>
      </c>
      <c r="K20" s="57">
        <f t="shared" si="1"/>
        <v>64</v>
      </c>
      <c r="L20" s="6">
        <v>6</v>
      </c>
      <c r="M20" s="6">
        <v>17</v>
      </c>
      <c r="N20" s="6">
        <v>1</v>
      </c>
      <c r="O20" s="13">
        <v>0</v>
      </c>
      <c r="P20" s="128">
        <f t="shared" si="2"/>
        <v>24</v>
      </c>
      <c r="Q20" s="57">
        <f t="shared" si="3"/>
        <v>88</v>
      </c>
    </row>
    <row r="21" spans="1:17" ht="21" customHeight="1">
      <c r="A21" s="1" t="s">
        <v>51</v>
      </c>
      <c r="B21" s="6" t="s">
        <v>14</v>
      </c>
      <c r="C21" s="6">
        <v>0</v>
      </c>
      <c r="D21" s="6">
        <v>0</v>
      </c>
      <c r="E21" s="6">
        <v>0</v>
      </c>
      <c r="F21" s="57">
        <f t="shared" si="0"/>
        <v>0</v>
      </c>
      <c r="G21" s="6">
        <v>0</v>
      </c>
      <c r="H21" s="6">
        <v>0</v>
      </c>
      <c r="I21" s="6">
        <v>0</v>
      </c>
      <c r="J21" s="6">
        <v>0</v>
      </c>
      <c r="K21" s="57">
        <f t="shared" si="1"/>
        <v>0</v>
      </c>
      <c r="L21" s="6">
        <v>2</v>
      </c>
      <c r="M21" s="6">
        <v>10</v>
      </c>
      <c r="N21" s="6">
        <v>4</v>
      </c>
      <c r="O21" s="13">
        <v>0</v>
      </c>
      <c r="P21" s="128">
        <f t="shared" si="2"/>
        <v>16</v>
      </c>
      <c r="Q21" s="57">
        <f t="shared" si="3"/>
        <v>16</v>
      </c>
    </row>
    <row r="22" spans="1:17" ht="21" customHeight="1">
      <c r="A22" s="1" t="s">
        <v>52</v>
      </c>
      <c r="B22" s="44" t="s">
        <v>34</v>
      </c>
      <c r="C22" s="6">
        <v>0</v>
      </c>
      <c r="D22" s="6">
        <v>0</v>
      </c>
      <c r="E22" s="6">
        <v>0</v>
      </c>
      <c r="F22" s="57">
        <f t="shared" si="0"/>
        <v>0</v>
      </c>
      <c r="G22" s="6">
        <v>0</v>
      </c>
      <c r="H22" s="6">
        <v>0</v>
      </c>
      <c r="I22" s="6">
        <v>0</v>
      </c>
      <c r="J22" s="6">
        <v>0</v>
      </c>
      <c r="K22" s="57">
        <f t="shared" si="1"/>
        <v>0</v>
      </c>
      <c r="L22" s="6">
        <v>0</v>
      </c>
      <c r="M22" s="6">
        <v>6</v>
      </c>
      <c r="N22" s="6">
        <v>11</v>
      </c>
      <c r="O22" s="13">
        <v>0</v>
      </c>
      <c r="P22" s="128">
        <f t="shared" si="2"/>
        <v>17</v>
      </c>
      <c r="Q22" s="57">
        <f t="shared" si="3"/>
        <v>17</v>
      </c>
    </row>
    <row r="23" spans="1:17" ht="21" customHeight="1">
      <c r="A23" s="1" t="s">
        <v>53</v>
      </c>
      <c r="B23" s="6" t="s">
        <v>15</v>
      </c>
      <c r="C23" s="6">
        <v>0</v>
      </c>
      <c r="D23" s="6">
        <v>0</v>
      </c>
      <c r="E23" s="6">
        <v>0</v>
      </c>
      <c r="F23" s="57">
        <f t="shared" si="0"/>
        <v>0</v>
      </c>
      <c r="G23" s="6">
        <v>0</v>
      </c>
      <c r="H23" s="6">
        <v>0</v>
      </c>
      <c r="I23" s="6">
        <v>0</v>
      </c>
      <c r="J23" s="6">
        <v>0</v>
      </c>
      <c r="K23" s="57">
        <f t="shared" si="1"/>
        <v>0</v>
      </c>
      <c r="L23" s="6">
        <v>8</v>
      </c>
      <c r="M23" s="6">
        <v>24</v>
      </c>
      <c r="N23" s="6">
        <v>35</v>
      </c>
      <c r="O23" s="13">
        <v>5</v>
      </c>
      <c r="P23" s="128">
        <f t="shared" si="2"/>
        <v>72</v>
      </c>
      <c r="Q23" s="57">
        <f t="shared" si="3"/>
        <v>72</v>
      </c>
    </row>
    <row r="24" spans="1:17" ht="21" customHeight="1">
      <c r="A24" s="1" t="s">
        <v>54</v>
      </c>
      <c r="B24" s="6" t="s">
        <v>35</v>
      </c>
      <c r="C24" s="6">
        <v>0</v>
      </c>
      <c r="D24" s="6">
        <v>0</v>
      </c>
      <c r="E24" s="6">
        <v>0</v>
      </c>
      <c r="F24" s="57">
        <f t="shared" si="0"/>
        <v>0</v>
      </c>
      <c r="G24" s="6">
        <v>0</v>
      </c>
      <c r="H24" s="6">
        <v>0</v>
      </c>
      <c r="I24" s="6">
        <v>0</v>
      </c>
      <c r="J24" s="6">
        <v>0</v>
      </c>
      <c r="K24" s="57">
        <f t="shared" si="1"/>
        <v>0</v>
      </c>
      <c r="L24" s="6">
        <v>5</v>
      </c>
      <c r="M24" s="6">
        <v>23</v>
      </c>
      <c r="N24" s="6">
        <v>9</v>
      </c>
      <c r="O24" s="13">
        <v>4</v>
      </c>
      <c r="P24" s="128">
        <f t="shared" si="2"/>
        <v>41</v>
      </c>
      <c r="Q24" s="57">
        <f t="shared" si="3"/>
        <v>41</v>
      </c>
    </row>
    <row r="25" spans="1:17" ht="21" customHeight="1">
      <c r="A25" s="1" t="s">
        <v>55</v>
      </c>
      <c r="B25" s="6" t="s">
        <v>36</v>
      </c>
      <c r="C25" s="6">
        <v>0</v>
      </c>
      <c r="D25" s="6">
        <v>0</v>
      </c>
      <c r="E25" s="6">
        <v>0</v>
      </c>
      <c r="F25" s="57">
        <f t="shared" si="0"/>
        <v>0</v>
      </c>
      <c r="G25" s="6">
        <v>0</v>
      </c>
      <c r="H25" s="6">
        <v>0</v>
      </c>
      <c r="I25" s="6">
        <v>0</v>
      </c>
      <c r="J25" s="6">
        <v>0</v>
      </c>
      <c r="K25" s="57">
        <f t="shared" si="1"/>
        <v>0</v>
      </c>
      <c r="L25" s="6">
        <v>0</v>
      </c>
      <c r="M25" s="6">
        <v>10</v>
      </c>
      <c r="N25" s="6">
        <v>9</v>
      </c>
      <c r="O25" s="13">
        <v>0</v>
      </c>
      <c r="P25" s="128">
        <f t="shared" si="2"/>
        <v>19</v>
      </c>
      <c r="Q25" s="57">
        <f t="shared" si="3"/>
        <v>19</v>
      </c>
    </row>
    <row r="26" spans="1:17" ht="21" customHeight="1">
      <c r="A26" s="1" t="s">
        <v>56</v>
      </c>
      <c r="B26" s="6" t="s">
        <v>17</v>
      </c>
      <c r="C26" s="6">
        <v>0</v>
      </c>
      <c r="D26" s="6">
        <v>0</v>
      </c>
      <c r="E26" s="6">
        <v>0</v>
      </c>
      <c r="F26" s="57">
        <f t="shared" si="0"/>
        <v>0</v>
      </c>
      <c r="G26" s="6">
        <v>0</v>
      </c>
      <c r="H26" s="6">
        <v>0</v>
      </c>
      <c r="I26" s="6">
        <v>0</v>
      </c>
      <c r="J26" s="6">
        <v>0</v>
      </c>
      <c r="K26" s="57">
        <f t="shared" si="1"/>
        <v>0</v>
      </c>
      <c r="L26" s="6">
        <v>3</v>
      </c>
      <c r="M26" s="6">
        <v>23</v>
      </c>
      <c r="N26" s="6">
        <v>12</v>
      </c>
      <c r="O26" s="13">
        <v>0</v>
      </c>
      <c r="P26" s="128">
        <f t="shared" si="2"/>
        <v>38</v>
      </c>
      <c r="Q26" s="57">
        <f t="shared" si="3"/>
        <v>38</v>
      </c>
    </row>
    <row r="27" spans="1:17" ht="21.75" customHeight="1">
      <c r="A27" s="1" t="s">
        <v>57</v>
      </c>
      <c r="B27" s="6" t="s">
        <v>37</v>
      </c>
      <c r="C27" s="6">
        <v>0</v>
      </c>
      <c r="D27" s="6">
        <v>0</v>
      </c>
      <c r="E27" s="6">
        <v>0</v>
      </c>
      <c r="F27" s="57">
        <f aca="true" t="shared" si="4" ref="F27:F58">SUM(C27:E27)</f>
        <v>0</v>
      </c>
      <c r="G27" s="6">
        <v>0</v>
      </c>
      <c r="H27" s="6">
        <v>0</v>
      </c>
      <c r="I27" s="6">
        <v>0</v>
      </c>
      <c r="J27" s="6">
        <v>0</v>
      </c>
      <c r="K27" s="57">
        <f aca="true" t="shared" si="5" ref="K27:K58">SUM(G27:J27)</f>
        <v>0</v>
      </c>
      <c r="L27" s="6">
        <v>0</v>
      </c>
      <c r="M27" s="6">
        <v>3</v>
      </c>
      <c r="N27" s="6">
        <v>0</v>
      </c>
      <c r="O27" s="13">
        <v>0</v>
      </c>
      <c r="P27" s="128">
        <f aca="true" t="shared" si="6" ref="P27:P58">SUM(L27:O27)</f>
        <v>3</v>
      </c>
      <c r="Q27" s="57">
        <f aca="true" t="shared" si="7" ref="Q27:Q58">SUM(,P27,K27)</f>
        <v>3</v>
      </c>
    </row>
    <row r="28" spans="1:18" s="29" customFormat="1" ht="21.75" customHeight="1">
      <c r="A28" s="42" t="s">
        <v>58</v>
      </c>
      <c r="B28" s="12" t="s">
        <v>18</v>
      </c>
      <c r="C28" s="12">
        <v>0</v>
      </c>
      <c r="D28" s="12">
        <v>8</v>
      </c>
      <c r="E28" s="12">
        <v>1</v>
      </c>
      <c r="F28" s="11">
        <f t="shared" si="4"/>
        <v>9</v>
      </c>
      <c r="G28" s="12">
        <v>3</v>
      </c>
      <c r="H28" s="12">
        <v>4</v>
      </c>
      <c r="I28" s="12">
        <v>2</v>
      </c>
      <c r="J28" s="12">
        <v>0</v>
      </c>
      <c r="K28" s="11">
        <f t="shared" si="5"/>
        <v>9</v>
      </c>
      <c r="L28" s="12">
        <v>1</v>
      </c>
      <c r="M28" s="12">
        <v>12</v>
      </c>
      <c r="N28" s="12">
        <v>10</v>
      </c>
      <c r="O28" s="125">
        <v>0</v>
      </c>
      <c r="P28" s="129">
        <f t="shared" si="6"/>
        <v>23</v>
      </c>
      <c r="Q28" s="11">
        <f t="shared" si="7"/>
        <v>32</v>
      </c>
      <c r="R28" s="196"/>
    </row>
    <row r="29" spans="1:18" s="29" customFormat="1" ht="21.75" customHeight="1">
      <c r="A29" s="54" t="s">
        <v>59</v>
      </c>
      <c r="B29" s="55" t="s">
        <v>19</v>
      </c>
      <c r="C29" s="55">
        <v>0</v>
      </c>
      <c r="D29" s="55">
        <v>0</v>
      </c>
      <c r="E29" s="55">
        <v>0</v>
      </c>
      <c r="F29" s="204">
        <f t="shared" si="4"/>
        <v>0</v>
      </c>
      <c r="G29" s="55">
        <v>0</v>
      </c>
      <c r="H29" s="55">
        <v>0</v>
      </c>
      <c r="I29" s="55">
        <v>0</v>
      </c>
      <c r="J29" s="55">
        <v>0</v>
      </c>
      <c r="K29" s="204">
        <f t="shared" si="5"/>
        <v>0</v>
      </c>
      <c r="L29" s="55">
        <v>5</v>
      </c>
      <c r="M29" s="55">
        <v>29</v>
      </c>
      <c r="N29" s="55">
        <v>21</v>
      </c>
      <c r="O29" s="205">
        <v>0</v>
      </c>
      <c r="P29" s="206">
        <f t="shared" si="6"/>
        <v>55</v>
      </c>
      <c r="Q29" s="204">
        <f t="shared" si="7"/>
        <v>55</v>
      </c>
      <c r="R29" s="196"/>
    </row>
    <row r="30" spans="1:17" ht="21.75" customHeight="1">
      <c r="A30" s="1" t="s">
        <v>168</v>
      </c>
      <c r="B30" s="6" t="s">
        <v>127</v>
      </c>
      <c r="C30" s="6">
        <v>0</v>
      </c>
      <c r="D30" s="6">
        <v>0</v>
      </c>
      <c r="E30" s="6">
        <v>0</v>
      </c>
      <c r="F30" s="57">
        <f t="shared" si="4"/>
        <v>0</v>
      </c>
      <c r="G30" s="6">
        <v>0</v>
      </c>
      <c r="H30" s="6">
        <v>0</v>
      </c>
      <c r="I30" s="6">
        <v>0</v>
      </c>
      <c r="J30" s="6">
        <v>0</v>
      </c>
      <c r="K30" s="57">
        <f t="shared" si="5"/>
        <v>0</v>
      </c>
      <c r="L30" s="6">
        <v>2</v>
      </c>
      <c r="M30" s="6">
        <v>11</v>
      </c>
      <c r="N30" s="6">
        <v>11</v>
      </c>
      <c r="O30" s="13">
        <v>1</v>
      </c>
      <c r="P30" s="128">
        <f t="shared" si="6"/>
        <v>25</v>
      </c>
      <c r="Q30" s="57">
        <f t="shared" si="7"/>
        <v>25</v>
      </c>
    </row>
    <row r="31" spans="1:17" ht="21.75" customHeight="1">
      <c r="A31" s="1" t="s">
        <v>60</v>
      </c>
      <c r="B31" s="6" t="s">
        <v>38</v>
      </c>
      <c r="C31" s="6">
        <v>0</v>
      </c>
      <c r="D31" s="6">
        <v>0</v>
      </c>
      <c r="E31" s="6">
        <v>0</v>
      </c>
      <c r="F31" s="57">
        <f t="shared" si="4"/>
        <v>0</v>
      </c>
      <c r="G31" s="6">
        <v>0</v>
      </c>
      <c r="H31" s="6">
        <v>0</v>
      </c>
      <c r="I31" s="6">
        <v>0</v>
      </c>
      <c r="J31" s="6">
        <v>0</v>
      </c>
      <c r="K31" s="57">
        <f t="shared" si="5"/>
        <v>0</v>
      </c>
      <c r="L31" s="6">
        <v>3</v>
      </c>
      <c r="M31" s="6">
        <v>10</v>
      </c>
      <c r="N31" s="6">
        <v>14</v>
      </c>
      <c r="O31" s="13">
        <v>0</v>
      </c>
      <c r="P31" s="128">
        <f t="shared" si="6"/>
        <v>27</v>
      </c>
      <c r="Q31" s="57">
        <f t="shared" si="7"/>
        <v>27</v>
      </c>
    </row>
    <row r="32" spans="1:17" ht="21.75" customHeight="1">
      <c r="A32" s="1" t="s">
        <v>252</v>
      </c>
      <c r="B32" s="6" t="s">
        <v>39</v>
      </c>
      <c r="C32" s="6">
        <v>0</v>
      </c>
      <c r="D32" s="6">
        <v>0</v>
      </c>
      <c r="E32" s="6">
        <v>0</v>
      </c>
      <c r="F32" s="57">
        <f t="shared" si="4"/>
        <v>0</v>
      </c>
      <c r="G32" s="6">
        <v>0</v>
      </c>
      <c r="H32" s="6">
        <v>0</v>
      </c>
      <c r="I32" s="6">
        <v>0</v>
      </c>
      <c r="J32" s="6">
        <v>0</v>
      </c>
      <c r="K32" s="57">
        <f t="shared" si="5"/>
        <v>0</v>
      </c>
      <c r="L32" s="6">
        <v>6</v>
      </c>
      <c r="M32" s="6">
        <v>13</v>
      </c>
      <c r="N32" s="6">
        <v>17</v>
      </c>
      <c r="O32" s="13">
        <v>4</v>
      </c>
      <c r="P32" s="128">
        <f t="shared" si="6"/>
        <v>40</v>
      </c>
      <c r="Q32" s="57">
        <f t="shared" si="7"/>
        <v>40</v>
      </c>
    </row>
    <row r="33" spans="1:17" ht="21.75" customHeight="1">
      <c r="A33" s="1" t="s">
        <v>61</v>
      </c>
      <c r="B33" s="6" t="s">
        <v>40</v>
      </c>
      <c r="C33" s="6">
        <v>1</v>
      </c>
      <c r="D33" s="6">
        <v>7</v>
      </c>
      <c r="E33" s="6">
        <v>5</v>
      </c>
      <c r="F33" s="57">
        <f t="shared" si="4"/>
        <v>13</v>
      </c>
      <c r="G33" s="6">
        <v>3</v>
      </c>
      <c r="H33" s="6">
        <v>7</v>
      </c>
      <c r="I33" s="6">
        <v>3</v>
      </c>
      <c r="J33" s="6">
        <v>0</v>
      </c>
      <c r="K33" s="57">
        <f t="shared" si="5"/>
        <v>13</v>
      </c>
      <c r="L33" s="6">
        <v>0</v>
      </c>
      <c r="M33" s="6">
        <v>2</v>
      </c>
      <c r="N33" s="6">
        <v>1</v>
      </c>
      <c r="O33" s="13">
        <v>0</v>
      </c>
      <c r="P33" s="128">
        <f t="shared" si="6"/>
        <v>3</v>
      </c>
      <c r="Q33" s="57">
        <f t="shared" si="7"/>
        <v>16</v>
      </c>
    </row>
    <row r="34" spans="1:17" ht="21.75" customHeight="1">
      <c r="A34" s="1" t="s">
        <v>149</v>
      </c>
      <c r="B34" s="6" t="s">
        <v>97</v>
      </c>
      <c r="C34" s="6">
        <v>0</v>
      </c>
      <c r="D34" s="6">
        <v>0</v>
      </c>
      <c r="E34" s="6">
        <v>0</v>
      </c>
      <c r="F34" s="57">
        <f t="shared" si="4"/>
        <v>0</v>
      </c>
      <c r="G34" s="6">
        <v>0</v>
      </c>
      <c r="H34" s="6">
        <v>0</v>
      </c>
      <c r="I34" s="6">
        <v>0</v>
      </c>
      <c r="J34" s="6">
        <v>0</v>
      </c>
      <c r="K34" s="57">
        <f t="shared" si="5"/>
        <v>0</v>
      </c>
      <c r="L34" s="6">
        <v>0</v>
      </c>
      <c r="M34" s="6">
        <v>1</v>
      </c>
      <c r="N34" s="6">
        <v>0</v>
      </c>
      <c r="O34" s="13">
        <v>0</v>
      </c>
      <c r="P34" s="128">
        <f t="shared" si="6"/>
        <v>1</v>
      </c>
      <c r="Q34" s="57">
        <f t="shared" si="7"/>
        <v>1</v>
      </c>
    </row>
    <row r="35" spans="1:17" ht="21.75" customHeight="1">
      <c r="A35" s="1" t="s">
        <v>255</v>
      </c>
      <c r="B35" s="6" t="s">
        <v>220</v>
      </c>
      <c r="C35" s="6">
        <v>0</v>
      </c>
      <c r="D35" s="6">
        <v>0</v>
      </c>
      <c r="E35" s="6">
        <v>0</v>
      </c>
      <c r="F35" s="57">
        <f t="shared" si="4"/>
        <v>0</v>
      </c>
      <c r="G35" s="6">
        <v>0</v>
      </c>
      <c r="H35" s="6">
        <v>0</v>
      </c>
      <c r="I35" s="6">
        <v>0</v>
      </c>
      <c r="J35" s="6">
        <v>0</v>
      </c>
      <c r="K35" s="57">
        <f t="shared" si="5"/>
        <v>0</v>
      </c>
      <c r="L35" s="6">
        <v>0</v>
      </c>
      <c r="M35" s="6">
        <v>1</v>
      </c>
      <c r="N35" s="6">
        <v>0</v>
      </c>
      <c r="O35" s="13">
        <v>0</v>
      </c>
      <c r="P35" s="128">
        <f t="shared" si="6"/>
        <v>1</v>
      </c>
      <c r="Q35" s="57">
        <f t="shared" si="7"/>
        <v>1</v>
      </c>
    </row>
    <row r="36" spans="1:17" ht="21.75" customHeight="1">
      <c r="A36" s="1" t="s">
        <v>94</v>
      </c>
      <c r="B36" s="6" t="s">
        <v>92</v>
      </c>
      <c r="C36" s="6">
        <v>0</v>
      </c>
      <c r="D36" s="6">
        <v>2</v>
      </c>
      <c r="E36" s="6">
        <v>1</v>
      </c>
      <c r="F36" s="57">
        <f t="shared" si="4"/>
        <v>3</v>
      </c>
      <c r="G36" s="6">
        <v>0</v>
      </c>
      <c r="H36" s="6">
        <v>1</v>
      </c>
      <c r="I36" s="6">
        <v>2</v>
      </c>
      <c r="J36" s="6">
        <v>0</v>
      </c>
      <c r="K36" s="57">
        <f t="shared" si="5"/>
        <v>3</v>
      </c>
      <c r="L36" s="6">
        <v>0</v>
      </c>
      <c r="M36" s="6">
        <v>1</v>
      </c>
      <c r="N36" s="6">
        <v>0</v>
      </c>
      <c r="O36" s="13">
        <v>0</v>
      </c>
      <c r="P36" s="128">
        <f t="shared" si="6"/>
        <v>1</v>
      </c>
      <c r="Q36" s="57">
        <f t="shared" si="7"/>
        <v>4</v>
      </c>
    </row>
    <row r="37" spans="1:17" ht="21.75" customHeight="1">
      <c r="A37" s="1" t="s">
        <v>285</v>
      </c>
      <c r="B37" s="6" t="s">
        <v>284</v>
      </c>
      <c r="C37" s="6">
        <v>0</v>
      </c>
      <c r="D37" s="6">
        <v>0</v>
      </c>
      <c r="E37" s="6">
        <v>0</v>
      </c>
      <c r="F37" s="57">
        <f t="shared" si="4"/>
        <v>0</v>
      </c>
      <c r="G37" s="6">
        <v>0</v>
      </c>
      <c r="H37" s="6">
        <v>0</v>
      </c>
      <c r="I37" s="6">
        <v>0</v>
      </c>
      <c r="J37" s="6">
        <v>0</v>
      </c>
      <c r="K37" s="57">
        <f t="shared" si="5"/>
        <v>0</v>
      </c>
      <c r="L37" s="6">
        <v>0</v>
      </c>
      <c r="M37" s="6">
        <v>0</v>
      </c>
      <c r="N37" s="6">
        <v>1</v>
      </c>
      <c r="O37" s="13">
        <v>0</v>
      </c>
      <c r="P37" s="128">
        <f t="shared" si="6"/>
        <v>1</v>
      </c>
      <c r="Q37" s="57">
        <f t="shared" si="7"/>
        <v>1</v>
      </c>
    </row>
    <row r="38" spans="1:17" ht="21.75" customHeight="1">
      <c r="A38" s="1" t="s">
        <v>211</v>
      </c>
      <c r="B38" s="69" t="s">
        <v>106</v>
      </c>
      <c r="C38" s="6">
        <v>0</v>
      </c>
      <c r="D38" s="6">
        <v>0</v>
      </c>
      <c r="E38" s="6">
        <v>0</v>
      </c>
      <c r="F38" s="57">
        <f t="shared" si="4"/>
        <v>0</v>
      </c>
      <c r="G38" s="6">
        <v>0</v>
      </c>
      <c r="H38" s="6">
        <v>0</v>
      </c>
      <c r="I38" s="6">
        <v>0</v>
      </c>
      <c r="J38" s="6">
        <v>0</v>
      </c>
      <c r="K38" s="57">
        <f t="shared" si="5"/>
        <v>0</v>
      </c>
      <c r="L38" s="6">
        <v>0</v>
      </c>
      <c r="M38" s="6">
        <v>0</v>
      </c>
      <c r="N38" s="6">
        <v>1</v>
      </c>
      <c r="O38" s="13">
        <v>0</v>
      </c>
      <c r="P38" s="128">
        <f t="shared" si="6"/>
        <v>1</v>
      </c>
      <c r="Q38" s="57">
        <f t="shared" si="7"/>
        <v>1</v>
      </c>
    </row>
    <row r="39" spans="1:17" ht="21.75" customHeight="1">
      <c r="A39" s="1" t="s">
        <v>62</v>
      </c>
      <c r="B39" s="6" t="s">
        <v>210</v>
      </c>
      <c r="C39" s="6">
        <v>0</v>
      </c>
      <c r="D39" s="6">
        <v>0</v>
      </c>
      <c r="E39" s="6">
        <v>0</v>
      </c>
      <c r="F39" s="57">
        <f t="shared" si="4"/>
        <v>0</v>
      </c>
      <c r="G39" s="6">
        <v>0</v>
      </c>
      <c r="H39" s="6">
        <v>0</v>
      </c>
      <c r="I39" s="6">
        <v>0</v>
      </c>
      <c r="J39" s="6">
        <v>0</v>
      </c>
      <c r="K39" s="57">
        <f t="shared" si="5"/>
        <v>0</v>
      </c>
      <c r="L39" s="6">
        <v>7</v>
      </c>
      <c r="M39" s="6">
        <v>51</v>
      </c>
      <c r="N39" s="6">
        <v>11</v>
      </c>
      <c r="O39" s="13">
        <v>0</v>
      </c>
      <c r="P39" s="128">
        <f t="shared" si="6"/>
        <v>69</v>
      </c>
      <c r="Q39" s="57">
        <f t="shared" si="7"/>
        <v>69</v>
      </c>
    </row>
    <row r="40" spans="1:17" ht="21.75" customHeight="1">
      <c r="A40" s="1" t="s">
        <v>63</v>
      </c>
      <c r="B40" s="6" t="s">
        <v>183</v>
      </c>
      <c r="C40" s="6">
        <v>2</v>
      </c>
      <c r="D40" s="6">
        <v>30</v>
      </c>
      <c r="E40" s="6">
        <v>65</v>
      </c>
      <c r="F40" s="57">
        <f t="shared" si="4"/>
        <v>97</v>
      </c>
      <c r="G40" s="6">
        <v>17</v>
      </c>
      <c r="H40" s="6">
        <v>36</v>
      </c>
      <c r="I40" s="6">
        <v>42</v>
      </c>
      <c r="J40" s="6">
        <v>2</v>
      </c>
      <c r="K40" s="57">
        <f t="shared" si="5"/>
        <v>97</v>
      </c>
      <c r="L40" s="6">
        <v>6</v>
      </c>
      <c r="M40" s="6">
        <v>26</v>
      </c>
      <c r="N40" s="6">
        <v>10</v>
      </c>
      <c r="O40" s="13">
        <v>1</v>
      </c>
      <c r="P40" s="128">
        <f t="shared" si="6"/>
        <v>43</v>
      </c>
      <c r="Q40" s="57">
        <f t="shared" si="7"/>
        <v>140</v>
      </c>
    </row>
    <row r="41" spans="1:17" ht="21.75" customHeight="1">
      <c r="A41" s="1" t="s">
        <v>87</v>
      </c>
      <c r="B41" s="6" t="s">
        <v>184</v>
      </c>
      <c r="C41" s="6">
        <v>0</v>
      </c>
      <c r="D41" s="6">
        <v>14</v>
      </c>
      <c r="E41" s="6">
        <v>20</v>
      </c>
      <c r="F41" s="57">
        <f t="shared" si="4"/>
        <v>34</v>
      </c>
      <c r="G41" s="6">
        <v>8</v>
      </c>
      <c r="H41" s="6">
        <v>13</v>
      </c>
      <c r="I41" s="6">
        <v>13</v>
      </c>
      <c r="J41" s="6">
        <v>0</v>
      </c>
      <c r="K41" s="57">
        <f t="shared" si="5"/>
        <v>34</v>
      </c>
      <c r="L41" s="6">
        <v>7</v>
      </c>
      <c r="M41" s="6">
        <v>10</v>
      </c>
      <c r="N41" s="6">
        <v>3</v>
      </c>
      <c r="O41" s="13">
        <v>0</v>
      </c>
      <c r="P41" s="128">
        <f t="shared" si="6"/>
        <v>20</v>
      </c>
      <c r="Q41" s="57">
        <f t="shared" si="7"/>
        <v>54</v>
      </c>
    </row>
    <row r="42" spans="1:17" ht="21.75" customHeight="1">
      <c r="A42" s="1" t="s">
        <v>64</v>
      </c>
      <c r="B42" s="6" t="s">
        <v>8</v>
      </c>
      <c r="C42" s="6">
        <v>3</v>
      </c>
      <c r="D42" s="6">
        <v>24</v>
      </c>
      <c r="E42" s="6">
        <v>18</v>
      </c>
      <c r="F42" s="57">
        <f t="shared" si="4"/>
        <v>45</v>
      </c>
      <c r="G42" s="6">
        <v>26</v>
      </c>
      <c r="H42" s="6">
        <v>11</v>
      </c>
      <c r="I42" s="6">
        <v>7</v>
      </c>
      <c r="J42" s="6">
        <v>1</v>
      </c>
      <c r="K42" s="57">
        <f t="shared" si="5"/>
        <v>45</v>
      </c>
      <c r="L42" s="6">
        <v>0</v>
      </c>
      <c r="M42" s="6">
        <v>8</v>
      </c>
      <c r="N42" s="6">
        <v>3</v>
      </c>
      <c r="O42" s="13">
        <v>0</v>
      </c>
      <c r="P42" s="128">
        <f t="shared" si="6"/>
        <v>11</v>
      </c>
      <c r="Q42" s="57">
        <f t="shared" si="7"/>
        <v>56</v>
      </c>
    </row>
    <row r="43" spans="1:17" ht="21.75" customHeight="1">
      <c r="A43" s="1" t="s">
        <v>65</v>
      </c>
      <c r="B43" s="6" t="s">
        <v>314</v>
      </c>
      <c r="C43" s="6">
        <f>SUM(C44:C45)</f>
        <v>14</v>
      </c>
      <c r="D43" s="6">
        <f>SUM(D44:D45)</f>
        <v>45</v>
      </c>
      <c r="E43" s="6">
        <f>SUM(E44:E45)</f>
        <v>3</v>
      </c>
      <c r="F43" s="57">
        <f t="shared" si="4"/>
        <v>62</v>
      </c>
      <c r="G43" s="6">
        <f>SUM(G44:G45)</f>
        <v>28</v>
      </c>
      <c r="H43" s="6">
        <f>SUM(H44:H45)</f>
        <v>29</v>
      </c>
      <c r="I43" s="6">
        <f>SUM(I44:I45)</f>
        <v>5</v>
      </c>
      <c r="J43" s="6">
        <f>SUM(J44:J45)</f>
        <v>0</v>
      </c>
      <c r="K43" s="57">
        <f t="shared" si="5"/>
        <v>62</v>
      </c>
      <c r="L43" s="6">
        <f>SUM(L44:L45)</f>
        <v>1</v>
      </c>
      <c r="M43" s="6">
        <f>SUM(M44:M45)</f>
        <v>5</v>
      </c>
      <c r="N43" s="6">
        <f>SUM(N44:N45)</f>
        <v>0</v>
      </c>
      <c r="O43" s="6">
        <f>SUM(O44:O45)</f>
        <v>0</v>
      </c>
      <c r="P43" s="128">
        <f t="shared" si="6"/>
        <v>6</v>
      </c>
      <c r="Q43" s="57">
        <f t="shared" si="7"/>
        <v>68</v>
      </c>
    </row>
    <row r="44" spans="1:17" ht="21.75" customHeight="1">
      <c r="A44" s="1"/>
      <c r="B44" s="6" t="s">
        <v>315</v>
      </c>
      <c r="C44" s="6">
        <v>1</v>
      </c>
      <c r="D44" s="6">
        <v>9</v>
      </c>
      <c r="E44" s="6">
        <v>2</v>
      </c>
      <c r="F44" s="57">
        <f t="shared" si="4"/>
        <v>12</v>
      </c>
      <c r="G44" s="6">
        <v>2</v>
      </c>
      <c r="H44" s="6">
        <v>5</v>
      </c>
      <c r="I44" s="6">
        <v>5</v>
      </c>
      <c r="J44" s="6">
        <v>0</v>
      </c>
      <c r="K44" s="57">
        <f t="shared" si="5"/>
        <v>12</v>
      </c>
      <c r="L44" s="6">
        <v>1</v>
      </c>
      <c r="M44" s="6">
        <v>5</v>
      </c>
      <c r="N44" s="6">
        <v>0</v>
      </c>
      <c r="O44" s="13">
        <v>0</v>
      </c>
      <c r="P44" s="128">
        <f t="shared" si="6"/>
        <v>6</v>
      </c>
      <c r="Q44" s="57">
        <f t="shared" si="7"/>
        <v>18</v>
      </c>
    </row>
    <row r="45" spans="1:17" ht="21.75" customHeight="1">
      <c r="A45" s="1"/>
      <c r="B45" s="6" t="s">
        <v>208</v>
      </c>
      <c r="C45" s="6">
        <v>13</v>
      </c>
      <c r="D45" s="6">
        <v>36</v>
      </c>
      <c r="E45" s="6">
        <v>1</v>
      </c>
      <c r="F45" s="57">
        <f t="shared" si="4"/>
        <v>50</v>
      </c>
      <c r="G45" s="6">
        <v>26</v>
      </c>
      <c r="H45" s="6">
        <v>24</v>
      </c>
      <c r="I45" s="6">
        <v>0</v>
      </c>
      <c r="J45" s="6">
        <v>0</v>
      </c>
      <c r="K45" s="57">
        <f t="shared" si="5"/>
        <v>50</v>
      </c>
      <c r="L45" s="6">
        <v>0</v>
      </c>
      <c r="M45" s="6">
        <v>0</v>
      </c>
      <c r="N45" s="6">
        <v>0</v>
      </c>
      <c r="O45" s="13">
        <v>0</v>
      </c>
      <c r="P45" s="128">
        <f t="shared" si="6"/>
        <v>0</v>
      </c>
      <c r="Q45" s="57">
        <f t="shared" si="7"/>
        <v>50</v>
      </c>
    </row>
    <row r="46" spans="1:17" ht="21.75" customHeight="1">
      <c r="A46" s="1" t="s">
        <v>66</v>
      </c>
      <c r="B46" s="6" t="s">
        <v>209</v>
      </c>
      <c r="C46" s="6">
        <v>0</v>
      </c>
      <c r="D46" s="6">
        <v>1</v>
      </c>
      <c r="E46" s="6">
        <v>1</v>
      </c>
      <c r="F46" s="57">
        <f t="shared" si="4"/>
        <v>2</v>
      </c>
      <c r="G46" s="6">
        <v>1</v>
      </c>
      <c r="H46" s="6">
        <v>1</v>
      </c>
      <c r="I46" s="6">
        <v>0</v>
      </c>
      <c r="J46" s="6">
        <v>0</v>
      </c>
      <c r="K46" s="57">
        <f t="shared" si="5"/>
        <v>2</v>
      </c>
      <c r="L46" s="6">
        <v>0</v>
      </c>
      <c r="M46" s="6">
        <v>5</v>
      </c>
      <c r="N46" s="6">
        <v>1</v>
      </c>
      <c r="O46" s="13">
        <v>0</v>
      </c>
      <c r="P46" s="128">
        <f t="shared" si="6"/>
        <v>6</v>
      </c>
      <c r="Q46" s="57">
        <f t="shared" si="7"/>
        <v>8</v>
      </c>
    </row>
    <row r="47" spans="1:17" ht="21.75" customHeight="1">
      <c r="A47" s="1" t="s">
        <v>67</v>
      </c>
      <c r="B47" s="6" t="s">
        <v>182</v>
      </c>
      <c r="C47" s="6">
        <v>0</v>
      </c>
      <c r="D47" s="6">
        <v>0</v>
      </c>
      <c r="E47" s="6">
        <v>0</v>
      </c>
      <c r="F47" s="57">
        <f t="shared" si="4"/>
        <v>0</v>
      </c>
      <c r="G47" s="6">
        <v>0</v>
      </c>
      <c r="H47" s="6">
        <v>0</v>
      </c>
      <c r="I47" s="6">
        <v>0</v>
      </c>
      <c r="J47" s="6">
        <v>0</v>
      </c>
      <c r="K47" s="57">
        <f t="shared" si="5"/>
        <v>0</v>
      </c>
      <c r="L47" s="6">
        <v>3</v>
      </c>
      <c r="M47" s="6">
        <v>23</v>
      </c>
      <c r="N47" s="6">
        <v>13</v>
      </c>
      <c r="O47" s="13">
        <v>14</v>
      </c>
      <c r="P47" s="128">
        <f t="shared" si="6"/>
        <v>53</v>
      </c>
      <c r="Q47" s="57">
        <f t="shared" si="7"/>
        <v>53</v>
      </c>
    </row>
    <row r="48" spans="1:17" ht="21.75" customHeight="1">
      <c r="A48" s="1" t="s">
        <v>88</v>
      </c>
      <c r="B48" s="6" t="s">
        <v>179</v>
      </c>
      <c r="C48" s="6">
        <v>0</v>
      </c>
      <c r="D48" s="6">
        <v>3</v>
      </c>
      <c r="E48" s="6">
        <v>1</v>
      </c>
      <c r="F48" s="57">
        <f t="shared" si="4"/>
        <v>4</v>
      </c>
      <c r="G48" s="6">
        <v>2</v>
      </c>
      <c r="H48" s="6">
        <v>1</v>
      </c>
      <c r="I48" s="6">
        <v>1</v>
      </c>
      <c r="J48" s="6">
        <v>0</v>
      </c>
      <c r="K48" s="57">
        <f t="shared" si="5"/>
        <v>4</v>
      </c>
      <c r="L48" s="6">
        <v>1</v>
      </c>
      <c r="M48" s="6">
        <v>20</v>
      </c>
      <c r="N48" s="6">
        <v>8</v>
      </c>
      <c r="O48" s="13">
        <v>0</v>
      </c>
      <c r="P48" s="128">
        <f t="shared" si="6"/>
        <v>29</v>
      </c>
      <c r="Q48" s="57">
        <f t="shared" si="7"/>
        <v>33</v>
      </c>
    </row>
    <row r="49" spans="1:17" ht="21.75" customHeight="1">
      <c r="A49" s="1" t="s">
        <v>68</v>
      </c>
      <c r="B49" s="6" t="s">
        <v>177</v>
      </c>
      <c r="C49" s="6">
        <v>0</v>
      </c>
      <c r="D49" s="6">
        <v>0</v>
      </c>
      <c r="E49" s="6">
        <v>0</v>
      </c>
      <c r="F49" s="57">
        <f t="shared" si="4"/>
        <v>0</v>
      </c>
      <c r="G49" s="6">
        <v>0</v>
      </c>
      <c r="H49" s="6">
        <v>0</v>
      </c>
      <c r="I49" s="6">
        <v>0</v>
      </c>
      <c r="J49" s="6">
        <v>0</v>
      </c>
      <c r="K49" s="57">
        <f t="shared" si="5"/>
        <v>0</v>
      </c>
      <c r="L49" s="6">
        <v>0</v>
      </c>
      <c r="M49" s="6">
        <v>2</v>
      </c>
      <c r="N49" s="6">
        <v>5</v>
      </c>
      <c r="O49" s="13">
        <v>0</v>
      </c>
      <c r="P49" s="128">
        <f t="shared" si="6"/>
        <v>7</v>
      </c>
      <c r="Q49" s="57">
        <f t="shared" si="7"/>
        <v>7</v>
      </c>
    </row>
    <row r="50" spans="1:17" ht="21.75" customHeight="1">
      <c r="A50" s="42" t="s">
        <v>172</v>
      </c>
      <c r="B50" s="12" t="s">
        <v>173</v>
      </c>
      <c r="C50" s="12">
        <v>0</v>
      </c>
      <c r="D50" s="12">
        <v>0</v>
      </c>
      <c r="E50" s="12">
        <v>4</v>
      </c>
      <c r="F50" s="11">
        <f t="shared" si="4"/>
        <v>4</v>
      </c>
      <c r="G50" s="12">
        <v>1</v>
      </c>
      <c r="H50" s="12">
        <v>2</v>
      </c>
      <c r="I50" s="12">
        <v>1</v>
      </c>
      <c r="J50" s="12">
        <v>0</v>
      </c>
      <c r="K50" s="11">
        <f t="shared" si="5"/>
        <v>4</v>
      </c>
      <c r="L50" s="12">
        <v>0</v>
      </c>
      <c r="M50" s="12">
        <v>1</v>
      </c>
      <c r="N50" s="12">
        <v>0</v>
      </c>
      <c r="O50" s="125">
        <v>0</v>
      </c>
      <c r="P50" s="129">
        <f t="shared" si="6"/>
        <v>1</v>
      </c>
      <c r="Q50" s="11">
        <f t="shared" si="7"/>
        <v>5</v>
      </c>
    </row>
    <row r="51" spans="1:17" ht="21.75" customHeight="1">
      <c r="A51" s="54" t="s">
        <v>69</v>
      </c>
      <c r="B51" s="55" t="s">
        <v>103</v>
      </c>
      <c r="C51" s="55">
        <v>0</v>
      </c>
      <c r="D51" s="55">
        <v>0</v>
      </c>
      <c r="E51" s="55">
        <v>0</v>
      </c>
      <c r="F51" s="204">
        <f t="shared" si="4"/>
        <v>0</v>
      </c>
      <c r="G51" s="55">
        <v>0</v>
      </c>
      <c r="H51" s="55">
        <v>0</v>
      </c>
      <c r="I51" s="55">
        <v>0</v>
      </c>
      <c r="J51" s="55">
        <v>0</v>
      </c>
      <c r="K51" s="204">
        <f t="shared" si="5"/>
        <v>0</v>
      </c>
      <c r="L51" s="55">
        <v>1</v>
      </c>
      <c r="M51" s="55">
        <v>1</v>
      </c>
      <c r="N51" s="55">
        <v>2</v>
      </c>
      <c r="O51" s="205">
        <v>0</v>
      </c>
      <c r="P51" s="206">
        <f t="shared" si="6"/>
        <v>4</v>
      </c>
      <c r="Q51" s="204">
        <f t="shared" si="7"/>
        <v>4</v>
      </c>
    </row>
    <row r="52" spans="1:17" ht="21.75" customHeight="1">
      <c r="A52" s="1" t="s">
        <v>70</v>
      </c>
      <c r="B52" s="6" t="s">
        <v>41</v>
      </c>
      <c r="C52" s="6">
        <v>0</v>
      </c>
      <c r="D52" s="6">
        <v>1</v>
      </c>
      <c r="E52" s="6">
        <v>0</v>
      </c>
      <c r="F52" s="57">
        <f t="shared" si="4"/>
        <v>1</v>
      </c>
      <c r="G52" s="6">
        <v>1</v>
      </c>
      <c r="H52" s="6">
        <v>0</v>
      </c>
      <c r="I52" s="6">
        <v>0</v>
      </c>
      <c r="J52" s="6">
        <v>0</v>
      </c>
      <c r="K52" s="57">
        <f t="shared" si="5"/>
        <v>1</v>
      </c>
      <c r="L52" s="6">
        <v>0</v>
      </c>
      <c r="M52" s="6">
        <v>0</v>
      </c>
      <c r="N52" s="6">
        <v>0</v>
      </c>
      <c r="O52" s="13">
        <v>0</v>
      </c>
      <c r="P52" s="128">
        <f t="shared" si="6"/>
        <v>0</v>
      </c>
      <c r="Q52" s="57">
        <f t="shared" si="7"/>
        <v>1</v>
      </c>
    </row>
    <row r="53" spans="1:17" ht="21.75" customHeight="1">
      <c r="A53" s="1" t="s">
        <v>71</v>
      </c>
      <c r="B53" s="6" t="s">
        <v>42</v>
      </c>
      <c r="C53" s="6">
        <v>0</v>
      </c>
      <c r="D53" s="6">
        <v>1</v>
      </c>
      <c r="E53" s="6">
        <v>0</v>
      </c>
      <c r="F53" s="57">
        <f t="shared" si="4"/>
        <v>1</v>
      </c>
      <c r="G53" s="6">
        <v>1</v>
      </c>
      <c r="H53" s="6">
        <v>0</v>
      </c>
      <c r="I53" s="6">
        <v>0</v>
      </c>
      <c r="J53" s="6">
        <v>0</v>
      </c>
      <c r="K53" s="57">
        <f t="shared" si="5"/>
        <v>1</v>
      </c>
      <c r="L53" s="6">
        <v>0</v>
      </c>
      <c r="M53" s="6">
        <v>0</v>
      </c>
      <c r="N53" s="6">
        <v>0</v>
      </c>
      <c r="O53" s="13">
        <v>0</v>
      </c>
      <c r="P53" s="128">
        <f t="shared" si="6"/>
        <v>0</v>
      </c>
      <c r="Q53" s="57">
        <f t="shared" si="7"/>
        <v>1</v>
      </c>
    </row>
    <row r="54" spans="1:17" ht="21.75" customHeight="1">
      <c r="A54" s="1" t="s">
        <v>253</v>
      </c>
      <c r="B54" s="69" t="s">
        <v>98</v>
      </c>
      <c r="C54" s="6">
        <v>0</v>
      </c>
      <c r="D54" s="6">
        <v>0</v>
      </c>
      <c r="E54" s="6">
        <v>0</v>
      </c>
      <c r="F54" s="57">
        <f t="shared" si="4"/>
        <v>0</v>
      </c>
      <c r="G54" s="6">
        <v>0</v>
      </c>
      <c r="H54" s="6">
        <v>0</v>
      </c>
      <c r="I54" s="6">
        <v>0</v>
      </c>
      <c r="J54" s="57">
        <v>0</v>
      </c>
      <c r="K54" s="57">
        <f t="shared" si="5"/>
        <v>0</v>
      </c>
      <c r="L54" s="6">
        <v>2</v>
      </c>
      <c r="M54" s="6">
        <v>7</v>
      </c>
      <c r="N54" s="57">
        <v>2</v>
      </c>
      <c r="O54" s="6">
        <v>0</v>
      </c>
      <c r="P54" s="128">
        <f t="shared" si="6"/>
        <v>11</v>
      </c>
      <c r="Q54" s="57">
        <f t="shared" si="7"/>
        <v>11</v>
      </c>
    </row>
    <row r="55" spans="1:17" ht="21.75" customHeight="1">
      <c r="A55" s="1"/>
      <c r="B55" s="69" t="s">
        <v>128</v>
      </c>
      <c r="C55" s="6">
        <v>0</v>
      </c>
      <c r="D55" s="6">
        <v>4</v>
      </c>
      <c r="E55" s="6">
        <v>1</v>
      </c>
      <c r="F55" s="57">
        <f t="shared" si="4"/>
        <v>5</v>
      </c>
      <c r="G55" s="6">
        <v>4</v>
      </c>
      <c r="H55" s="6">
        <v>1</v>
      </c>
      <c r="I55" s="6">
        <v>0</v>
      </c>
      <c r="J55" s="57">
        <v>0</v>
      </c>
      <c r="K55" s="57">
        <f t="shared" si="5"/>
        <v>5</v>
      </c>
      <c r="L55" s="6">
        <v>0</v>
      </c>
      <c r="M55" s="6">
        <v>0</v>
      </c>
      <c r="N55" s="57">
        <v>0</v>
      </c>
      <c r="O55" s="6">
        <v>0</v>
      </c>
      <c r="P55" s="128">
        <f t="shared" si="6"/>
        <v>0</v>
      </c>
      <c r="Q55" s="57">
        <f t="shared" si="7"/>
        <v>5</v>
      </c>
    </row>
    <row r="56" spans="1:17" ht="21.75" customHeight="1">
      <c r="A56" s="1"/>
      <c r="B56" s="69" t="s">
        <v>129</v>
      </c>
      <c r="C56" s="6">
        <v>0</v>
      </c>
      <c r="D56" s="6">
        <v>1</v>
      </c>
      <c r="E56" s="6">
        <v>0</v>
      </c>
      <c r="F56" s="57">
        <f t="shared" si="4"/>
        <v>1</v>
      </c>
      <c r="G56" s="6">
        <v>1</v>
      </c>
      <c r="H56" s="6">
        <v>0</v>
      </c>
      <c r="I56" s="6">
        <v>0</v>
      </c>
      <c r="J56" s="57">
        <v>0</v>
      </c>
      <c r="K56" s="57">
        <f t="shared" si="5"/>
        <v>1</v>
      </c>
      <c r="L56" s="6">
        <v>0</v>
      </c>
      <c r="M56" s="6">
        <v>0</v>
      </c>
      <c r="N56" s="57">
        <v>0</v>
      </c>
      <c r="O56" s="6">
        <v>0</v>
      </c>
      <c r="P56" s="128">
        <f t="shared" si="6"/>
        <v>0</v>
      </c>
      <c r="Q56" s="57">
        <f t="shared" si="7"/>
        <v>1</v>
      </c>
    </row>
    <row r="57" spans="1:17" ht="21.75" customHeight="1">
      <c r="A57" s="1" t="s">
        <v>254</v>
      </c>
      <c r="B57" s="69" t="s">
        <v>89</v>
      </c>
      <c r="C57" s="6">
        <v>0</v>
      </c>
      <c r="D57" s="6">
        <v>0</v>
      </c>
      <c r="E57" s="6">
        <v>0</v>
      </c>
      <c r="F57" s="57">
        <f t="shared" si="4"/>
        <v>0</v>
      </c>
      <c r="G57" s="6">
        <v>0</v>
      </c>
      <c r="H57" s="6">
        <v>0</v>
      </c>
      <c r="I57" s="6">
        <v>0</v>
      </c>
      <c r="J57" s="6">
        <v>0</v>
      </c>
      <c r="K57" s="57">
        <f t="shared" si="5"/>
        <v>0</v>
      </c>
      <c r="L57" s="6">
        <v>1</v>
      </c>
      <c r="M57" s="6">
        <v>2</v>
      </c>
      <c r="N57" s="6">
        <v>6</v>
      </c>
      <c r="O57" s="13">
        <v>0</v>
      </c>
      <c r="P57" s="128">
        <f t="shared" si="6"/>
        <v>9</v>
      </c>
      <c r="Q57" s="57">
        <f t="shared" si="7"/>
        <v>9</v>
      </c>
    </row>
    <row r="58" spans="1:17" ht="21.75" customHeight="1">
      <c r="A58" s="1" t="s">
        <v>93</v>
      </c>
      <c r="B58" s="69" t="s">
        <v>90</v>
      </c>
      <c r="C58" s="6">
        <v>0</v>
      </c>
      <c r="D58" s="6">
        <v>0</v>
      </c>
      <c r="E58" s="6">
        <v>0</v>
      </c>
      <c r="F58" s="57">
        <f t="shared" si="4"/>
        <v>0</v>
      </c>
      <c r="G58" s="6">
        <v>0</v>
      </c>
      <c r="H58" s="6">
        <v>0</v>
      </c>
      <c r="I58" s="6">
        <v>0</v>
      </c>
      <c r="J58" s="6">
        <v>0</v>
      </c>
      <c r="K58" s="57">
        <f t="shared" si="5"/>
        <v>0</v>
      </c>
      <c r="L58" s="6">
        <v>0</v>
      </c>
      <c r="M58" s="6">
        <v>0</v>
      </c>
      <c r="N58" s="6">
        <v>1</v>
      </c>
      <c r="O58" s="13">
        <v>0</v>
      </c>
      <c r="P58" s="128">
        <f t="shared" si="6"/>
        <v>1</v>
      </c>
      <c r="Q58" s="57">
        <f t="shared" si="7"/>
        <v>1</v>
      </c>
    </row>
    <row r="59" spans="1:18" s="176" customFormat="1" ht="21.75" customHeight="1">
      <c r="A59" s="174"/>
      <c r="B59" s="50" t="s">
        <v>85</v>
      </c>
      <c r="C59" s="191">
        <f aca="true" t="shared" si="8" ref="C59:Q59">SUM(C46:C58,C17:C43,C6:C14)</f>
        <v>112</v>
      </c>
      <c r="D59" s="191">
        <f t="shared" si="8"/>
        <v>668</v>
      </c>
      <c r="E59" s="191">
        <f t="shared" si="8"/>
        <v>737</v>
      </c>
      <c r="F59" s="191">
        <f t="shared" si="8"/>
        <v>1517</v>
      </c>
      <c r="G59" s="191">
        <f t="shared" si="8"/>
        <v>412</v>
      </c>
      <c r="H59" s="191">
        <f t="shared" si="8"/>
        <v>590</v>
      </c>
      <c r="I59" s="191">
        <f t="shared" si="8"/>
        <v>490</v>
      </c>
      <c r="J59" s="191">
        <f t="shared" si="8"/>
        <v>25</v>
      </c>
      <c r="K59" s="191">
        <f t="shared" si="8"/>
        <v>1517</v>
      </c>
      <c r="L59" s="191">
        <f t="shared" si="8"/>
        <v>184</v>
      </c>
      <c r="M59" s="191">
        <f t="shared" si="8"/>
        <v>690</v>
      </c>
      <c r="N59" s="191">
        <f t="shared" si="8"/>
        <v>348</v>
      </c>
      <c r="O59" s="191">
        <f t="shared" si="8"/>
        <v>32</v>
      </c>
      <c r="P59" s="191">
        <f t="shared" si="8"/>
        <v>1254</v>
      </c>
      <c r="Q59" s="191">
        <f t="shared" si="8"/>
        <v>2771</v>
      </c>
      <c r="R59" s="197"/>
    </row>
    <row r="60" spans="1:17" s="202" customFormat="1" ht="21.75" customHeight="1">
      <c r="A60" s="198"/>
      <c r="B60" s="32" t="s">
        <v>368</v>
      </c>
      <c r="C60" s="198"/>
      <c r="D60" s="198"/>
      <c r="E60" s="198"/>
      <c r="F60" s="199"/>
      <c r="G60" s="200"/>
      <c r="H60" s="200"/>
      <c r="I60" s="200"/>
      <c r="J60" s="200"/>
      <c r="K60" s="199"/>
      <c r="L60" s="200"/>
      <c r="M60" s="200"/>
      <c r="N60" s="200"/>
      <c r="O60" s="200"/>
      <c r="P60" s="201"/>
      <c r="Q60" s="199"/>
    </row>
    <row r="61" spans="1:19" s="32" customFormat="1" ht="21.75" customHeight="1">
      <c r="A61" s="63"/>
      <c r="C61" s="68"/>
      <c r="D61" s="68"/>
      <c r="E61" s="68"/>
      <c r="F61" s="203"/>
      <c r="G61" s="68"/>
      <c r="H61" s="68"/>
      <c r="I61" s="567" t="s">
        <v>300</v>
      </c>
      <c r="J61" s="567"/>
      <c r="K61" s="567"/>
      <c r="L61" s="567"/>
      <c r="M61" s="567"/>
      <c r="N61" s="567"/>
      <c r="O61" s="567"/>
      <c r="P61" s="567"/>
      <c r="Q61" s="567"/>
      <c r="R61" s="567"/>
      <c r="S61" s="567"/>
    </row>
    <row r="62" spans="1:17" ht="21.75" customHeight="1">
      <c r="A62" s="28"/>
      <c r="C62" s="8"/>
      <c r="D62" s="8"/>
      <c r="E62" s="8"/>
      <c r="F62" s="7"/>
      <c r="G62" s="8"/>
      <c r="H62" s="8"/>
      <c r="I62" s="8"/>
      <c r="J62" s="8"/>
      <c r="K62" s="7"/>
      <c r="L62" s="8"/>
      <c r="M62" s="8"/>
      <c r="N62" s="8"/>
      <c r="O62" s="130"/>
      <c r="P62" s="7"/>
      <c r="Q62" s="7"/>
    </row>
    <row r="63" spans="1:18" ht="21.75" customHeight="1">
      <c r="A63" s="28"/>
      <c r="C63" s="8"/>
      <c r="D63" s="8"/>
      <c r="E63" s="8"/>
      <c r="F63" s="7"/>
      <c r="G63" s="8"/>
      <c r="H63" s="8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3" ht="21.75" customHeight="1">
      <c r="A64" s="28"/>
      <c r="B64" s="10" t="s">
        <v>196</v>
      </c>
      <c r="C64" s="49"/>
      <c r="D64" s="8"/>
      <c r="E64" s="8"/>
      <c r="F64" s="7"/>
      <c r="G64" s="8"/>
      <c r="H64" s="8"/>
      <c r="I64" s="8"/>
      <c r="J64" s="8"/>
      <c r="K64" s="7"/>
      <c r="L64" s="8"/>
      <c r="M64" s="8"/>
    </row>
    <row r="65" spans="1:17" ht="21.75" customHeight="1">
      <c r="A65" s="28"/>
      <c r="B65" s="10" t="s">
        <v>197</v>
      </c>
      <c r="C65" s="8"/>
      <c r="D65" s="8"/>
      <c r="E65" s="8"/>
      <c r="F65" s="7"/>
      <c r="G65" s="8"/>
      <c r="H65" s="8"/>
      <c r="I65" s="8"/>
      <c r="J65" s="8"/>
      <c r="K65" s="7"/>
      <c r="L65" s="8"/>
      <c r="M65" s="8"/>
      <c r="N65" s="8"/>
      <c r="O65" s="130"/>
      <c r="P65" s="7"/>
      <c r="Q65" s="7"/>
    </row>
    <row r="66" spans="1:17" ht="21.75" customHeight="1">
      <c r="A66" s="28"/>
      <c r="B66" s="10" t="s">
        <v>307</v>
      </c>
      <c r="C66" s="8"/>
      <c r="D66" s="8"/>
      <c r="E66" s="8"/>
      <c r="F66" s="7"/>
      <c r="G66" s="8"/>
      <c r="H66" s="8"/>
      <c r="I66" s="8"/>
      <c r="J66" s="8"/>
      <c r="K66" s="7"/>
      <c r="L66" s="8"/>
      <c r="M66" s="8"/>
      <c r="N66" s="8"/>
      <c r="O66" s="130"/>
      <c r="P66" s="7"/>
      <c r="Q66" s="7"/>
    </row>
    <row r="67" spans="1:17" ht="21.75" customHeight="1">
      <c r="A67" s="28"/>
      <c r="B67" s="29"/>
      <c r="C67" s="8"/>
      <c r="D67" s="8"/>
      <c r="E67" s="8"/>
      <c r="F67" s="7"/>
      <c r="G67" s="8"/>
      <c r="H67" s="8"/>
      <c r="I67" s="8"/>
      <c r="J67" s="8"/>
      <c r="K67" s="7"/>
      <c r="L67" s="8"/>
      <c r="M67" s="8"/>
      <c r="N67" s="8"/>
      <c r="O67" s="130"/>
      <c r="P67" s="7"/>
      <c r="Q67" s="7"/>
    </row>
    <row r="68" spans="1:17" ht="21.75" customHeight="1">
      <c r="A68" s="28"/>
      <c r="B68" s="29"/>
      <c r="C68" s="8"/>
      <c r="D68" s="8"/>
      <c r="E68" s="8"/>
      <c r="F68" s="7"/>
      <c r="G68" s="8"/>
      <c r="H68" s="8"/>
      <c r="I68" s="8"/>
      <c r="J68" s="8"/>
      <c r="K68" s="7"/>
      <c r="L68" s="8"/>
      <c r="M68" s="8"/>
      <c r="N68" s="8"/>
      <c r="O68" s="130"/>
      <c r="P68" s="7"/>
      <c r="Q68" s="7"/>
    </row>
    <row r="69" spans="1:17" ht="21.75" customHeight="1">
      <c r="A69" s="28"/>
      <c r="B69" s="29"/>
      <c r="C69" s="8"/>
      <c r="D69" s="8"/>
      <c r="E69" s="8"/>
      <c r="F69" s="7"/>
      <c r="G69" s="8"/>
      <c r="H69" s="8"/>
      <c r="I69" s="8"/>
      <c r="J69" s="8"/>
      <c r="K69" s="7"/>
      <c r="L69" s="8"/>
      <c r="M69" s="8"/>
      <c r="N69" s="8"/>
      <c r="O69" s="130"/>
      <c r="P69" s="7"/>
      <c r="Q69" s="7"/>
    </row>
    <row r="70" spans="1:17" ht="21.75" customHeight="1">
      <c r="A70" s="28"/>
      <c r="B70" s="29"/>
      <c r="C70" s="8"/>
      <c r="D70" s="8"/>
      <c r="E70" s="8"/>
      <c r="F70" s="7"/>
      <c r="G70" s="8"/>
      <c r="H70" s="8"/>
      <c r="I70" s="8"/>
      <c r="J70" s="8"/>
      <c r="K70" s="7"/>
      <c r="L70" s="8"/>
      <c r="M70" s="8"/>
      <c r="N70" s="8"/>
      <c r="O70" s="130"/>
      <c r="P70" s="7"/>
      <c r="Q70" s="7"/>
    </row>
    <row r="71" spans="1:17" ht="21.75" customHeight="1">
      <c r="A71" s="28"/>
      <c r="B71" s="29"/>
      <c r="C71" s="8"/>
      <c r="D71" s="8"/>
      <c r="E71" s="8"/>
      <c r="F71" s="7"/>
      <c r="G71" s="8"/>
      <c r="H71" s="8"/>
      <c r="I71" s="8"/>
      <c r="J71" s="8"/>
      <c r="K71" s="7"/>
      <c r="L71" s="8"/>
      <c r="M71" s="8"/>
      <c r="N71" s="8"/>
      <c r="O71" s="130"/>
      <c r="P71" s="7"/>
      <c r="Q71" s="7"/>
    </row>
    <row r="72" spans="1:17" ht="21.75" customHeight="1">
      <c r="A72" s="28"/>
      <c r="B72" s="29"/>
      <c r="C72" s="8"/>
      <c r="D72" s="8"/>
      <c r="E72" s="8"/>
      <c r="F72" s="7"/>
      <c r="G72" s="8"/>
      <c r="H72" s="8"/>
      <c r="I72" s="8"/>
      <c r="J72" s="8"/>
      <c r="K72" s="7"/>
      <c r="L72" s="8"/>
      <c r="M72" s="8"/>
      <c r="N72" s="8"/>
      <c r="O72" s="130"/>
      <c r="P72" s="7"/>
      <c r="Q72" s="7"/>
    </row>
    <row r="73" spans="1:17" ht="21.75" customHeight="1">
      <c r="A73" s="28"/>
      <c r="B73" s="29"/>
      <c r="C73" s="8"/>
      <c r="D73" s="8"/>
      <c r="E73" s="8"/>
      <c r="F73" s="7"/>
      <c r="G73" s="8"/>
      <c r="H73" s="8"/>
      <c r="I73" s="8"/>
      <c r="J73" s="8"/>
      <c r="K73" s="7"/>
      <c r="L73" s="8"/>
      <c r="M73" s="8"/>
      <c r="N73" s="8"/>
      <c r="O73" s="130"/>
      <c r="P73" s="7"/>
      <c r="Q73" s="7"/>
    </row>
    <row r="74" spans="1:17" ht="21.75" customHeight="1">
      <c r="A74" s="28"/>
      <c r="B74" s="29"/>
      <c r="C74" s="8"/>
      <c r="D74" s="8"/>
      <c r="E74" s="8"/>
      <c r="F74" s="7"/>
      <c r="G74" s="8"/>
      <c r="H74" s="8"/>
      <c r="I74" s="8"/>
      <c r="J74" s="8"/>
      <c r="K74" s="7"/>
      <c r="L74" s="8"/>
      <c r="M74" s="8"/>
      <c r="N74" s="8"/>
      <c r="O74" s="130"/>
      <c r="P74" s="7"/>
      <c r="Q74" s="7"/>
    </row>
    <row r="75" spans="1:17" ht="21.75" customHeight="1">
      <c r="A75" s="28"/>
      <c r="B75" s="29"/>
      <c r="C75" s="8"/>
      <c r="D75" s="8"/>
      <c r="E75" s="8"/>
      <c r="F75" s="7"/>
      <c r="G75" s="8"/>
      <c r="H75" s="8"/>
      <c r="I75" s="8"/>
      <c r="J75" s="8"/>
      <c r="K75" s="7"/>
      <c r="L75" s="8"/>
      <c r="M75" s="8"/>
      <c r="N75" s="8"/>
      <c r="O75" s="130"/>
      <c r="P75" s="7"/>
      <c r="Q75" s="7"/>
    </row>
    <row r="76" spans="1:17" ht="21.75" customHeight="1">
      <c r="A76" s="28"/>
      <c r="B76" s="29"/>
      <c r="C76" s="8"/>
      <c r="D76" s="8"/>
      <c r="E76" s="8"/>
      <c r="F76" s="7"/>
      <c r="G76" s="8"/>
      <c r="H76" s="8"/>
      <c r="I76" s="8"/>
      <c r="J76" s="8"/>
      <c r="K76" s="7"/>
      <c r="L76" s="8"/>
      <c r="M76" s="8"/>
      <c r="N76" s="8"/>
      <c r="O76" s="130"/>
      <c r="P76" s="7"/>
      <c r="Q76" s="7"/>
    </row>
    <row r="77" spans="1:17" ht="21.75" customHeight="1">
      <c r="A77" s="28"/>
      <c r="B77" s="29"/>
      <c r="C77" s="8"/>
      <c r="D77" s="8"/>
      <c r="E77" s="8"/>
      <c r="F77" s="7"/>
      <c r="G77" s="8"/>
      <c r="H77" s="8"/>
      <c r="I77" s="8"/>
      <c r="J77" s="8"/>
      <c r="K77" s="7"/>
      <c r="L77" s="8"/>
      <c r="M77" s="8"/>
      <c r="N77" s="8"/>
      <c r="O77" s="130"/>
      <c r="P77" s="7"/>
      <c r="Q77" s="7"/>
    </row>
  </sheetData>
  <mergeCells count="8">
    <mergeCell ref="I61:S61"/>
    <mergeCell ref="A1:Q1"/>
    <mergeCell ref="A2:Q2"/>
    <mergeCell ref="C3:K3"/>
    <mergeCell ref="C4:F4"/>
    <mergeCell ref="G4:K4"/>
    <mergeCell ref="L3:P3"/>
    <mergeCell ref="L4:P4"/>
  </mergeCells>
  <printOptions/>
  <pageMargins left="0.47" right="0" top="0.393700787401575" bottom="0" header="0.47244094488189" footer="0.29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75"/>
  <sheetViews>
    <sheetView workbookViewId="0" topLeftCell="A36">
      <selection activeCell="B43" sqref="B43"/>
    </sheetView>
  </sheetViews>
  <sheetFormatPr defaultColWidth="9.140625" defaultRowHeight="21.75"/>
  <cols>
    <col min="1" max="1" width="6.8515625" style="217" bestFit="1" customWidth="1"/>
    <col min="2" max="2" width="51.28125" style="217" customWidth="1"/>
    <col min="3" max="5" width="5.28125" style="217" customWidth="1"/>
    <col min="6" max="6" width="5.7109375" style="218" customWidth="1"/>
    <col min="7" max="10" width="5.28125" style="217" customWidth="1"/>
    <col min="11" max="11" width="5.57421875" style="218" bestFit="1" customWidth="1"/>
    <col min="12" max="15" width="5.57421875" style="217" customWidth="1"/>
    <col min="16" max="16" width="5.57421875" style="218" bestFit="1" customWidth="1"/>
    <col min="17" max="17" width="5.7109375" style="218" customWidth="1"/>
    <col min="18" max="16384" width="9.140625" style="217" customWidth="1"/>
  </cols>
  <sheetData>
    <row r="1" spans="1:18" s="16" customFormat="1" ht="21.75" customHeight="1">
      <c r="A1" s="549" t="s">
        <v>369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3"/>
    </row>
    <row r="2" spans="1:18" s="16" customFormat="1" ht="21.75" customHeight="1">
      <c r="A2" s="560" t="s">
        <v>309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3"/>
    </row>
    <row r="3" spans="1:18" s="160" customFormat="1" ht="21.75" customHeight="1">
      <c r="A3" s="207"/>
      <c r="B3" s="207"/>
      <c r="C3" s="544" t="s">
        <v>302</v>
      </c>
      <c r="D3" s="545"/>
      <c r="E3" s="545"/>
      <c r="F3" s="545"/>
      <c r="G3" s="545"/>
      <c r="H3" s="545"/>
      <c r="I3" s="545"/>
      <c r="J3" s="545"/>
      <c r="K3" s="546"/>
      <c r="L3" s="544" t="s">
        <v>303</v>
      </c>
      <c r="M3" s="545"/>
      <c r="N3" s="545"/>
      <c r="O3" s="545"/>
      <c r="P3" s="546"/>
      <c r="Q3" s="19"/>
      <c r="R3" s="209"/>
    </row>
    <row r="4" spans="1:18" s="160" customFormat="1" ht="21.75" customHeight="1">
      <c r="A4" s="2" t="s">
        <v>21</v>
      </c>
      <c r="B4" s="2" t="s">
        <v>0</v>
      </c>
      <c r="C4" s="565" t="s">
        <v>72</v>
      </c>
      <c r="D4" s="538"/>
      <c r="E4" s="538"/>
      <c r="F4" s="566"/>
      <c r="G4" s="565" t="s">
        <v>80</v>
      </c>
      <c r="H4" s="538"/>
      <c r="I4" s="538"/>
      <c r="J4" s="538"/>
      <c r="K4" s="566"/>
      <c r="L4" s="538" t="s">
        <v>72</v>
      </c>
      <c r="M4" s="538"/>
      <c r="N4" s="538"/>
      <c r="O4" s="538"/>
      <c r="P4" s="566"/>
      <c r="Q4" s="21" t="s">
        <v>20</v>
      </c>
      <c r="R4" s="209"/>
    </row>
    <row r="5" spans="1:18" s="160" customFormat="1" ht="21" customHeight="1">
      <c r="A5" s="208"/>
      <c r="B5" s="161"/>
      <c r="C5" s="24" t="s">
        <v>73</v>
      </c>
      <c r="D5" s="24" t="s">
        <v>74</v>
      </c>
      <c r="E5" s="24" t="s">
        <v>75</v>
      </c>
      <c r="F5" s="24" t="s">
        <v>20</v>
      </c>
      <c r="G5" s="24" t="s">
        <v>76</v>
      </c>
      <c r="H5" s="24" t="s">
        <v>77</v>
      </c>
      <c r="I5" s="24" t="s">
        <v>78</v>
      </c>
      <c r="J5" s="24" t="s">
        <v>79</v>
      </c>
      <c r="K5" s="24" t="s">
        <v>20</v>
      </c>
      <c r="L5" s="24" t="s">
        <v>84</v>
      </c>
      <c r="M5" s="24" t="s">
        <v>73</v>
      </c>
      <c r="N5" s="24" t="s">
        <v>74</v>
      </c>
      <c r="O5" s="24" t="s">
        <v>75</v>
      </c>
      <c r="P5" s="24" t="s">
        <v>20</v>
      </c>
      <c r="Q5" s="24" t="s">
        <v>29</v>
      </c>
      <c r="R5" s="209"/>
    </row>
    <row r="6" spans="1:18" s="20" customFormat="1" ht="21" customHeight="1">
      <c r="A6" s="25" t="s">
        <v>22</v>
      </c>
      <c r="B6" s="73" t="s">
        <v>16</v>
      </c>
      <c r="C6" s="5">
        <v>0</v>
      </c>
      <c r="D6" s="5">
        <v>0</v>
      </c>
      <c r="E6" s="5">
        <v>0</v>
      </c>
      <c r="F6" s="4">
        <f aca="true" t="shared" si="0" ref="F6:F26">SUM(C6:E6)</f>
        <v>0</v>
      </c>
      <c r="G6" s="5">
        <v>0</v>
      </c>
      <c r="H6" s="5">
        <v>0</v>
      </c>
      <c r="I6" s="5">
        <v>0</v>
      </c>
      <c r="J6" s="5">
        <v>0</v>
      </c>
      <c r="K6" s="4">
        <f aca="true" t="shared" si="1" ref="K6:K26">SUM(G6:J6)</f>
        <v>0</v>
      </c>
      <c r="L6" s="5">
        <v>3</v>
      </c>
      <c r="M6" s="5">
        <v>67</v>
      </c>
      <c r="N6" s="5">
        <v>53</v>
      </c>
      <c r="O6" s="126">
        <v>0</v>
      </c>
      <c r="P6" s="4">
        <f aca="true" t="shared" si="2" ref="P6:P26">SUM(L6:O6)</f>
        <v>123</v>
      </c>
      <c r="Q6" s="4">
        <f aca="true" t="shared" si="3" ref="Q6:Q26">SUM(K6,P6)</f>
        <v>123</v>
      </c>
      <c r="R6" s="10"/>
    </row>
    <row r="7" spans="1:18" s="20" customFormat="1" ht="21" customHeight="1">
      <c r="A7" s="1" t="s">
        <v>30</v>
      </c>
      <c r="B7" s="6" t="s">
        <v>1</v>
      </c>
      <c r="C7" s="6">
        <v>0</v>
      </c>
      <c r="D7" s="6">
        <v>16</v>
      </c>
      <c r="E7" s="6">
        <v>20</v>
      </c>
      <c r="F7" s="4">
        <f t="shared" si="0"/>
        <v>36</v>
      </c>
      <c r="G7" s="6">
        <v>32</v>
      </c>
      <c r="H7" s="6">
        <v>4</v>
      </c>
      <c r="I7" s="6">
        <v>0</v>
      </c>
      <c r="J7" s="6">
        <v>0</v>
      </c>
      <c r="K7" s="4">
        <f t="shared" si="1"/>
        <v>36</v>
      </c>
      <c r="L7" s="6">
        <v>0</v>
      </c>
      <c r="M7" s="6">
        <v>7</v>
      </c>
      <c r="N7" s="6">
        <v>2</v>
      </c>
      <c r="O7" s="13">
        <v>0</v>
      </c>
      <c r="P7" s="4">
        <f t="shared" si="2"/>
        <v>9</v>
      </c>
      <c r="Q7" s="4">
        <f t="shared" si="3"/>
        <v>45</v>
      </c>
      <c r="R7" s="10"/>
    </row>
    <row r="8" spans="1:18" s="20" customFormat="1" ht="21" customHeight="1">
      <c r="A8" s="1" t="s">
        <v>31</v>
      </c>
      <c r="B8" s="6" t="s">
        <v>2</v>
      </c>
      <c r="C8" s="6">
        <v>0</v>
      </c>
      <c r="D8" s="6">
        <v>9</v>
      </c>
      <c r="E8" s="6">
        <v>3</v>
      </c>
      <c r="F8" s="4">
        <f t="shared" si="0"/>
        <v>12</v>
      </c>
      <c r="G8" s="6">
        <v>12</v>
      </c>
      <c r="H8" s="6">
        <v>0</v>
      </c>
      <c r="I8" s="6">
        <v>0</v>
      </c>
      <c r="J8" s="6">
        <v>0</v>
      </c>
      <c r="K8" s="4">
        <f t="shared" si="1"/>
        <v>12</v>
      </c>
      <c r="L8" s="6">
        <v>0</v>
      </c>
      <c r="M8" s="6">
        <v>2</v>
      </c>
      <c r="N8" s="6">
        <v>0</v>
      </c>
      <c r="O8" s="13">
        <v>0</v>
      </c>
      <c r="P8" s="4">
        <f t="shared" si="2"/>
        <v>2</v>
      </c>
      <c r="Q8" s="4">
        <f t="shared" si="3"/>
        <v>14</v>
      </c>
      <c r="R8" s="10"/>
    </row>
    <row r="9" spans="1:18" s="20" customFormat="1" ht="21" customHeight="1">
      <c r="A9" s="1" t="s">
        <v>32</v>
      </c>
      <c r="B9" s="6" t="s">
        <v>3</v>
      </c>
      <c r="C9" s="6">
        <v>1</v>
      </c>
      <c r="D9" s="6">
        <v>14</v>
      </c>
      <c r="E9" s="6">
        <v>5</v>
      </c>
      <c r="F9" s="4">
        <f t="shared" si="0"/>
        <v>20</v>
      </c>
      <c r="G9" s="6">
        <v>19</v>
      </c>
      <c r="H9" s="6">
        <v>1</v>
      </c>
      <c r="I9" s="6">
        <v>0</v>
      </c>
      <c r="J9" s="6">
        <v>0</v>
      </c>
      <c r="K9" s="4">
        <f t="shared" si="1"/>
        <v>20</v>
      </c>
      <c r="L9" s="6">
        <v>0</v>
      </c>
      <c r="M9" s="6">
        <v>10</v>
      </c>
      <c r="N9" s="6">
        <v>1</v>
      </c>
      <c r="O9" s="13">
        <v>0</v>
      </c>
      <c r="P9" s="4">
        <f t="shared" si="2"/>
        <v>11</v>
      </c>
      <c r="Q9" s="4">
        <f t="shared" si="3"/>
        <v>31</v>
      </c>
      <c r="R9" s="10"/>
    </row>
    <row r="10" spans="1:18" s="20" customFormat="1" ht="21" customHeight="1">
      <c r="A10" s="1" t="s">
        <v>33</v>
      </c>
      <c r="B10" s="6" t="s">
        <v>4</v>
      </c>
      <c r="C10" s="6">
        <v>7</v>
      </c>
      <c r="D10" s="6">
        <v>36</v>
      </c>
      <c r="E10" s="6">
        <v>12</v>
      </c>
      <c r="F10" s="4">
        <f t="shared" si="0"/>
        <v>55</v>
      </c>
      <c r="G10" s="6">
        <v>51</v>
      </c>
      <c r="H10" s="6">
        <v>4</v>
      </c>
      <c r="I10" s="6">
        <v>0</v>
      </c>
      <c r="J10" s="6">
        <v>0</v>
      </c>
      <c r="K10" s="4">
        <f t="shared" si="1"/>
        <v>55</v>
      </c>
      <c r="L10" s="6">
        <v>0</v>
      </c>
      <c r="M10" s="6">
        <v>1</v>
      </c>
      <c r="N10" s="6">
        <v>0</v>
      </c>
      <c r="O10" s="13">
        <v>0</v>
      </c>
      <c r="P10" s="4">
        <f t="shared" si="2"/>
        <v>1</v>
      </c>
      <c r="Q10" s="4">
        <f t="shared" si="3"/>
        <v>56</v>
      </c>
      <c r="R10" s="10"/>
    </row>
    <row r="11" spans="1:18" s="20" customFormat="1" ht="21" customHeight="1">
      <c r="A11" s="1" t="s">
        <v>43</v>
      </c>
      <c r="B11" s="6" t="s">
        <v>5</v>
      </c>
      <c r="C11" s="6">
        <v>1</v>
      </c>
      <c r="D11" s="6">
        <v>16</v>
      </c>
      <c r="E11" s="6">
        <v>11</v>
      </c>
      <c r="F11" s="4">
        <f t="shared" si="0"/>
        <v>28</v>
      </c>
      <c r="G11" s="6">
        <v>25</v>
      </c>
      <c r="H11" s="6">
        <v>3</v>
      </c>
      <c r="I11" s="6">
        <v>0</v>
      </c>
      <c r="J11" s="6">
        <v>0</v>
      </c>
      <c r="K11" s="4">
        <f t="shared" si="1"/>
        <v>28</v>
      </c>
      <c r="L11" s="6">
        <v>0</v>
      </c>
      <c r="M11" s="6">
        <v>7</v>
      </c>
      <c r="N11" s="6">
        <v>1</v>
      </c>
      <c r="O11" s="13">
        <v>0</v>
      </c>
      <c r="P11" s="4">
        <f t="shared" si="2"/>
        <v>8</v>
      </c>
      <c r="Q11" s="4">
        <f t="shared" si="3"/>
        <v>36</v>
      </c>
      <c r="R11" s="10"/>
    </row>
    <row r="12" spans="1:18" s="20" customFormat="1" ht="21" customHeight="1">
      <c r="A12" s="1" t="s">
        <v>44</v>
      </c>
      <c r="B12" s="6" t="s">
        <v>6</v>
      </c>
      <c r="C12" s="6">
        <v>2</v>
      </c>
      <c r="D12" s="6">
        <v>38</v>
      </c>
      <c r="E12" s="6">
        <v>34</v>
      </c>
      <c r="F12" s="4">
        <f t="shared" si="0"/>
        <v>74</v>
      </c>
      <c r="G12" s="6">
        <v>70</v>
      </c>
      <c r="H12" s="6">
        <v>4</v>
      </c>
      <c r="I12" s="6">
        <v>0</v>
      </c>
      <c r="J12" s="6">
        <v>0</v>
      </c>
      <c r="K12" s="4">
        <f t="shared" si="1"/>
        <v>74</v>
      </c>
      <c r="L12" s="6">
        <v>0</v>
      </c>
      <c r="M12" s="6">
        <v>15</v>
      </c>
      <c r="N12" s="6">
        <v>3</v>
      </c>
      <c r="O12" s="13">
        <v>0</v>
      </c>
      <c r="P12" s="4">
        <f t="shared" si="2"/>
        <v>18</v>
      </c>
      <c r="Q12" s="4">
        <f t="shared" si="3"/>
        <v>92</v>
      </c>
      <c r="R12" s="10"/>
    </row>
    <row r="13" spans="1:18" s="20" customFormat="1" ht="21" customHeight="1">
      <c r="A13" s="1" t="s">
        <v>45</v>
      </c>
      <c r="B13" s="6" t="s">
        <v>7</v>
      </c>
      <c r="C13" s="6">
        <v>3</v>
      </c>
      <c r="D13" s="6">
        <v>12</v>
      </c>
      <c r="E13" s="6">
        <v>42</v>
      </c>
      <c r="F13" s="4">
        <f t="shared" si="0"/>
        <v>57</v>
      </c>
      <c r="G13" s="6">
        <v>41</v>
      </c>
      <c r="H13" s="6">
        <v>13</v>
      </c>
      <c r="I13" s="6">
        <v>3</v>
      </c>
      <c r="J13" s="6">
        <v>0</v>
      </c>
      <c r="K13" s="4">
        <f t="shared" si="1"/>
        <v>57</v>
      </c>
      <c r="L13" s="6">
        <v>0</v>
      </c>
      <c r="M13" s="6">
        <v>5</v>
      </c>
      <c r="N13" s="6">
        <v>1</v>
      </c>
      <c r="O13" s="13">
        <v>0</v>
      </c>
      <c r="P13" s="4">
        <f t="shared" si="2"/>
        <v>6</v>
      </c>
      <c r="Q13" s="4">
        <f t="shared" si="3"/>
        <v>63</v>
      </c>
      <c r="R13" s="10"/>
    </row>
    <row r="14" spans="1:18" s="20" customFormat="1" ht="21" customHeight="1">
      <c r="A14" s="1" t="s">
        <v>46</v>
      </c>
      <c r="B14" s="6" t="s">
        <v>9</v>
      </c>
      <c r="C14" s="6">
        <f>SUM(C15:C16)</f>
        <v>23</v>
      </c>
      <c r="D14" s="6">
        <f>SUM(D15:D16)</f>
        <v>53</v>
      </c>
      <c r="E14" s="6">
        <f>SUM(E15:E16)</f>
        <v>22</v>
      </c>
      <c r="F14" s="4">
        <f t="shared" si="0"/>
        <v>98</v>
      </c>
      <c r="G14" s="6">
        <f>SUM(G15:G16)</f>
        <v>94</v>
      </c>
      <c r="H14" s="6">
        <f>SUM(H15:H16)</f>
        <v>4</v>
      </c>
      <c r="I14" s="6">
        <f>SUM(I15:I16)</f>
        <v>0</v>
      </c>
      <c r="J14" s="6">
        <f>SUM(J15:J16)</f>
        <v>0</v>
      </c>
      <c r="K14" s="4">
        <f t="shared" si="1"/>
        <v>98</v>
      </c>
      <c r="L14" s="6">
        <f>SUM(L15:L16)</f>
        <v>0</v>
      </c>
      <c r="M14" s="6">
        <f>SUM(M15:M16)</f>
        <v>1</v>
      </c>
      <c r="N14" s="6">
        <f>SUM(N15:N16)</f>
        <v>0</v>
      </c>
      <c r="O14" s="6">
        <f>SUM(O15:O16)</f>
        <v>0</v>
      </c>
      <c r="P14" s="4">
        <f t="shared" si="2"/>
        <v>1</v>
      </c>
      <c r="Q14" s="4">
        <f t="shared" si="3"/>
        <v>99</v>
      </c>
      <c r="R14" s="10"/>
    </row>
    <row r="15" spans="1:18" s="20" customFormat="1" ht="21" customHeight="1">
      <c r="A15" s="1"/>
      <c r="B15" s="6" t="s">
        <v>164</v>
      </c>
      <c r="C15" s="6">
        <v>1</v>
      </c>
      <c r="D15" s="6">
        <v>21</v>
      </c>
      <c r="E15" s="6">
        <v>22</v>
      </c>
      <c r="F15" s="4">
        <f t="shared" si="0"/>
        <v>44</v>
      </c>
      <c r="G15" s="6">
        <v>40</v>
      </c>
      <c r="H15" s="6">
        <v>4</v>
      </c>
      <c r="I15" s="6">
        <v>0</v>
      </c>
      <c r="J15" s="6">
        <v>0</v>
      </c>
      <c r="K15" s="4">
        <f t="shared" si="1"/>
        <v>44</v>
      </c>
      <c r="L15" s="6">
        <v>0</v>
      </c>
      <c r="M15" s="6">
        <v>1</v>
      </c>
      <c r="N15" s="6">
        <v>0</v>
      </c>
      <c r="O15" s="13">
        <v>0</v>
      </c>
      <c r="P15" s="4">
        <f t="shared" si="2"/>
        <v>1</v>
      </c>
      <c r="Q15" s="4">
        <f t="shared" si="3"/>
        <v>45</v>
      </c>
      <c r="R15" s="10"/>
    </row>
    <row r="16" spans="1:18" s="20" customFormat="1" ht="21" customHeight="1">
      <c r="A16" s="1"/>
      <c r="B16" s="6" t="s">
        <v>165</v>
      </c>
      <c r="C16" s="6">
        <v>22</v>
      </c>
      <c r="D16" s="6">
        <v>32</v>
      </c>
      <c r="E16" s="6">
        <v>0</v>
      </c>
      <c r="F16" s="4">
        <f t="shared" si="0"/>
        <v>54</v>
      </c>
      <c r="G16" s="6">
        <v>54</v>
      </c>
      <c r="H16" s="6">
        <v>0</v>
      </c>
      <c r="I16" s="6">
        <v>0</v>
      </c>
      <c r="J16" s="6">
        <v>0</v>
      </c>
      <c r="K16" s="4">
        <f t="shared" si="1"/>
        <v>54</v>
      </c>
      <c r="L16" s="6">
        <v>0</v>
      </c>
      <c r="M16" s="6">
        <v>0</v>
      </c>
      <c r="N16" s="6">
        <v>0</v>
      </c>
      <c r="O16" s="13">
        <v>0</v>
      </c>
      <c r="P16" s="4">
        <f t="shared" si="2"/>
        <v>0</v>
      </c>
      <c r="Q16" s="4">
        <f t="shared" si="3"/>
        <v>54</v>
      </c>
      <c r="R16" s="10"/>
    </row>
    <row r="17" spans="1:18" s="20" customFormat="1" ht="21" customHeight="1">
      <c r="A17" s="1" t="s">
        <v>47</v>
      </c>
      <c r="B17" s="6" t="s">
        <v>10</v>
      </c>
      <c r="C17" s="6">
        <v>0</v>
      </c>
      <c r="D17" s="6">
        <v>13</v>
      </c>
      <c r="E17" s="6">
        <v>10</v>
      </c>
      <c r="F17" s="4">
        <f t="shared" si="0"/>
        <v>23</v>
      </c>
      <c r="G17" s="6">
        <v>22</v>
      </c>
      <c r="H17" s="6">
        <v>1</v>
      </c>
      <c r="I17" s="6">
        <v>0</v>
      </c>
      <c r="J17" s="6">
        <v>0</v>
      </c>
      <c r="K17" s="4">
        <f t="shared" si="1"/>
        <v>23</v>
      </c>
      <c r="L17" s="6">
        <v>0</v>
      </c>
      <c r="M17" s="6">
        <v>2</v>
      </c>
      <c r="N17" s="6">
        <v>0</v>
      </c>
      <c r="O17" s="13">
        <v>0</v>
      </c>
      <c r="P17" s="4">
        <f t="shared" si="2"/>
        <v>2</v>
      </c>
      <c r="Q17" s="4">
        <f t="shared" si="3"/>
        <v>25</v>
      </c>
      <c r="R17" s="10"/>
    </row>
    <row r="18" spans="1:18" s="20" customFormat="1" ht="21" customHeight="1">
      <c r="A18" s="1" t="s">
        <v>48</v>
      </c>
      <c r="B18" s="6" t="s">
        <v>11</v>
      </c>
      <c r="C18" s="6">
        <v>0</v>
      </c>
      <c r="D18" s="6">
        <v>27</v>
      </c>
      <c r="E18" s="6">
        <v>8</v>
      </c>
      <c r="F18" s="4">
        <f t="shared" si="0"/>
        <v>35</v>
      </c>
      <c r="G18" s="6">
        <v>33</v>
      </c>
      <c r="H18" s="6">
        <v>2</v>
      </c>
      <c r="I18" s="6">
        <v>0</v>
      </c>
      <c r="J18" s="6">
        <v>0</v>
      </c>
      <c r="K18" s="4">
        <f t="shared" si="1"/>
        <v>35</v>
      </c>
      <c r="L18" s="6">
        <v>0</v>
      </c>
      <c r="M18" s="6">
        <v>3</v>
      </c>
      <c r="N18" s="6">
        <v>1</v>
      </c>
      <c r="O18" s="13">
        <v>0</v>
      </c>
      <c r="P18" s="4">
        <f t="shared" si="2"/>
        <v>4</v>
      </c>
      <c r="Q18" s="4">
        <f t="shared" si="3"/>
        <v>39</v>
      </c>
      <c r="R18" s="10"/>
    </row>
    <row r="19" spans="1:18" s="20" customFormat="1" ht="21" customHeight="1">
      <c r="A19" s="1" t="s">
        <v>49</v>
      </c>
      <c r="B19" s="6" t="s">
        <v>12</v>
      </c>
      <c r="C19" s="6">
        <v>18</v>
      </c>
      <c r="D19" s="6">
        <v>15</v>
      </c>
      <c r="E19" s="6">
        <v>5</v>
      </c>
      <c r="F19" s="4">
        <f t="shared" si="0"/>
        <v>38</v>
      </c>
      <c r="G19" s="6">
        <v>38</v>
      </c>
      <c r="H19" s="6">
        <v>0</v>
      </c>
      <c r="I19" s="6">
        <v>0</v>
      </c>
      <c r="J19" s="6">
        <v>0</v>
      </c>
      <c r="K19" s="4">
        <f t="shared" si="1"/>
        <v>38</v>
      </c>
      <c r="L19" s="6">
        <v>1</v>
      </c>
      <c r="M19" s="6">
        <v>15</v>
      </c>
      <c r="N19" s="6">
        <v>0</v>
      </c>
      <c r="O19" s="13">
        <v>0</v>
      </c>
      <c r="P19" s="4">
        <f t="shared" si="2"/>
        <v>16</v>
      </c>
      <c r="Q19" s="4">
        <f t="shared" si="3"/>
        <v>54</v>
      </c>
      <c r="R19" s="10"/>
    </row>
    <row r="20" spans="1:18" s="20" customFormat="1" ht="21" customHeight="1">
      <c r="A20" s="1" t="s">
        <v>50</v>
      </c>
      <c r="B20" s="6" t="s">
        <v>13</v>
      </c>
      <c r="C20" s="6">
        <v>0</v>
      </c>
      <c r="D20" s="6">
        <v>9</v>
      </c>
      <c r="E20" s="6">
        <v>16</v>
      </c>
      <c r="F20" s="4">
        <f t="shared" si="0"/>
        <v>25</v>
      </c>
      <c r="G20" s="6">
        <v>21</v>
      </c>
      <c r="H20" s="6">
        <v>2</v>
      </c>
      <c r="I20" s="6">
        <v>2</v>
      </c>
      <c r="J20" s="6">
        <v>0</v>
      </c>
      <c r="K20" s="4">
        <f t="shared" si="1"/>
        <v>25</v>
      </c>
      <c r="L20" s="6">
        <v>0</v>
      </c>
      <c r="M20" s="6">
        <v>2</v>
      </c>
      <c r="N20" s="6">
        <v>1</v>
      </c>
      <c r="O20" s="13">
        <v>0</v>
      </c>
      <c r="P20" s="4">
        <f t="shared" si="2"/>
        <v>3</v>
      </c>
      <c r="Q20" s="4">
        <f t="shared" si="3"/>
        <v>28</v>
      </c>
      <c r="R20" s="10"/>
    </row>
    <row r="21" spans="1:18" s="20" customFormat="1" ht="21" customHeight="1">
      <c r="A21" s="1" t="s">
        <v>51</v>
      </c>
      <c r="B21" s="6" t="s">
        <v>14</v>
      </c>
      <c r="C21" s="6">
        <v>0</v>
      </c>
      <c r="D21" s="6">
        <v>0</v>
      </c>
      <c r="E21" s="6">
        <v>0</v>
      </c>
      <c r="F21" s="4">
        <f t="shared" si="0"/>
        <v>0</v>
      </c>
      <c r="G21" s="6">
        <v>0</v>
      </c>
      <c r="H21" s="6">
        <v>0</v>
      </c>
      <c r="I21" s="6">
        <v>0</v>
      </c>
      <c r="J21" s="6">
        <v>0</v>
      </c>
      <c r="K21" s="4">
        <f t="shared" si="1"/>
        <v>0</v>
      </c>
      <c r="L21" s="6">
        <v>0</v>
      </c>
      <c r="M21" s="6">
        <v>2</v>
      </c>
      <c r="N21" s="6">
        <v>3</v>
      </c>
      <c r="O21" s="13">
        <v>0</v>
      </c>
      <c r="P21" s="4">
        <f t="shared" si="2"/>
        <v>5</v>
      </c>
      <c r="Q21" s="4">
        <f t="shared" si="3"/>
        <v>5</v>
      </c>
      <c r="R21" s="10"/>
    </row>
    <row r="22" spans="1:18" s="20" customFormat="1" ht="21" customHeight="1">
      <c r="A22" s="1" t="s">
        <v>52</v>
      </c>
      <c r="B22" s="6" t="s">
        <v>81</v>
      </c>
      <c r="C22" s="6">
        <v>0</v>
      </c>
      <c r="D22" s="6">
        <v>0</v>
      </c>
      <c r="E22" s="6">
        <v>0</v>
      </c>
      <c r="F22" s="4">
        <f t="shared" si="0"/>
        <v>0</v>
      </c>
      <c r="G22" s="6">
        <v>0</v>
      </c>
      <c r="H22" s="6">
        <v>0</v>
      </c>
      <c r="I22" s="6">
        <v>0</v>
      </c>
      <c r="J22" s="6">
        <v>0</v>
      </c>
      <c r="K22" s="4">
        <f t="shared" si="1"/>
        <v>0</v>
      </c>
      <c r="L22" s="6">
        <v>0</v>
      </c>
      <c r="M22" s="6">
        <v>3</v>
      </c>
      <c r="N22" s="6">
        <v>6</v>
      </c>
      <c r="O22" s="13">
        <v>6</v>
      </c>
      <c r="P22" s="4">
        <f t="shared" si="2"/>
        <v>15</v>
      </c>
      <c r="Q22" s="4">
        <f t="shared" si="3"/>
        <v>15</v>
      </c>
      <c r="R22" s="10"/>
    </row>
    <row r="23" spans="1:18" s="20" customFormat="1" ht="21" customHeight="1">
      <c r="A23" s="45" t="s">
        <v>53</v>
      </c>
      <c r="B23" s="46" t="s">
        <v>15</v>
      </c>
      <c r="C23" s="46">
        <v>0</v>
      </c>
      <c r="D23" s="46">
        <v>0</v>
      </c>
      <c r="E23" s="46">
        <v>0</v>
      </c>
      <c r="F23" s="51">
        <f t="shared" si="0"/>
        <v>0</v>
      </c>
      <c r="G23" s="46">
        <v>0</v>
      </c>
      <c r="H23" s="46">
        <v>0</v>
      </c>
      <c r="I23" s="46">
        <v>0</v>
      </c>
      <c r="J23" s="46">
        <v>0</v>
      </c>
      <c r="K23" s="51">
        <f t="shared" si="1"/>
        <v>0</v>
      </c>
      <c r="L23" s="46">
        <v>0</v>
      </c>
      <c r="M23" s="46">
        <v>2</v>
      </c>
      <c r="N23" s="46">
        <v>13</v>
      </c>
      <c r="O23" s="127">
        <v>0</v>
      </c>
      <c r="P23" s="51">
        <f t="shared" si="2"/>
        <v>15</v>
      </c>
      <c r="Q23" s="4">
        <f t="shared" si="3"/>
        <v>15</v>
      </c>
      <c r="R23" s="10"/>
    </row>
    <row r="24" spans="1:18" s="20" customFormat="1" ht="21" customHeight="1">
      <c r="A24" s="42" t="s">
        <v>54</v>
      </c>
      <c r="B24" s="12" t="s">
        <v>35</v>
      </c>
      <c r="C24" s="12">
        <v>0</v>
      </c>
      <c r="D24" s="12">
        <v>0</v>
      </c>
      <c r="E24" s="12">
        <v>0</v>
      </c>
      <c r="F24" s="11">
        <f t="shared" si="0"/>
        <v>0</v>
      </c>
      <c r="G24" s="12">
        <v>0</v>
      </c>
      <c r="H24" s="12">
        <v>0</v>
      </c>
      <c r="I24" s="12">
        <v>0</v>
      </c>
      <c r="J24" s="12">
        <v>0</v>
      </c>
      <c r="K24" s="11">
        <f t="shared" si="1"/>
        <v>0</v>
      </c>
      <c r="L24" s="12">
        <v>0</v>
      </c>
      <c r="M24" s="12">
        <v>6</v>
      </c>
      <c r="N24" s="12">
        <v>4</v>
      </c>
      <c r="O24" s="125">
        <v>0</v>
      </c>
      <c r="P24" s="11">
        <f t="shared" si="2"/>
        <v>10</v>
      </c>
      <c r="Q24" s="11">
        <f t="shared" si="3"/>
        <v>10</v>
      </c>
      <c r="R24" s="10"/>
    </row>
    <row r="25" spans="1:18" s="29" customFormat="1" ht="21" customHeight="1">
      <c r="A25" s="54" t="s">
        <v>55</v>
      </c>
      <c r="B25" s="55" t="s">
        <v>225</v>
      </c>
      <c r="C25" s="55">
        <v>0</v>
      </c>
      <c r="D25" s="55">
        <v>0</v>
      </c>
      <c r="E25" s="55">
        <v>0</v>
      </c>
      <c r="F25" s="204">
        <f t="shared" si="0"/>
        <v>0</v>
      </c>
      <c r="G25" s="55">
        <v>0</v>
      </c>
      <c r="H25" s="55">
        <v>0</v>
      </c>
      <c r="I25" s="55">
        <v>0</v>
      </c>
      <c r="J25" s="55">
        <v>0</v>
      </c>
      <c r="K25" s="204">
        <f t="shared" si="1"/>
        <v>0</v>
      </c>
      <c r="L25" s="55">
        <v>0</v>
      </c>
      <c r="M25" s="55">
        <v>7</v>
      </c>
      <c r="N25" s="55">
        <v>1</v>
      </c>
      <c r="O25" s="205">
        <v>0</v>
      </c>
      <c r="P25" s="204">
        <f t="shared" si="2"/>
        <v>8</v>
      </c>
      <c r="Q25" s="204">
        <f t="shared" si="3"/>
        <v>8</v>
      </c>
      <c r="R25" s="8"/>
    </row>
    <row r="26" spans="1:18" s="29" customFormat="1" ht="21" customHeight="1">
      <c r="A26" s="1" t="s">
        <v>56</v>
      </c>
      <c r="B26" s="6" t="s">
        <v>17</v>
      </c>
      <c r="C26" s="6">
        <v>0</v>
      </c>
      <c r="D26" s="6">
        <v>0</v>
      </c>
      <c r="E26" s="6">
        <v>0</v>
      </c>
      <c r="F26" s="57">
        <f t="shared" si="0"/>
        <v>0</v>
      </c>
      <c r="G26" s="6">
        <v>0</v>
      </c>
      <c r="H26" s="6">
        <v>0</v>
      </c>
      <c r="I26" s="6">
        <v>0</v>
      </c>
      <c r="J26" s="6">
        <v>0</v>
      </c>
      <c r="K26" s="57">
        <f t="shared" si="1"/>
        <v>0</v>
      </c>
      <c r="L26" s="6">
        <v>0</v>
      </c>
      <c r="M26" s="6">
        <v>10</v>
      </c>
      <c r="N26" s="6">
        <v>0</v>
      </c>
      <c r="O26" s="13">
        <v>0</v>
      </c>
      <c r="P26" s="57">
        <f t="shared" si="2"/>
        <v>10</v>
      </c>
      <c r="Q26" s="57">
        <f t="shared" si="3"/>
        <v>10</v>
      </c>
      <c r="R26" s="8"/>
    </row>
    <row r="27" spans="1:18" s="20" customFormat="1" ht="20.25" customHeight="1">
      <c r="A27" s="1" t="s">
        <v>57</v>
      </c>
      <c r="B27" s="6" t="s">
        <v>163</v>
      </c>
      <c r="C27" s="6">
        <v>0</v>
      </c>
      <c r="D27" s="6">
        <v>0</v>
      </c>
      <c r="E27" s="6">
        <v>0</v>
      </c>
      <c r="F27" s="57">
        <v>0</v>
      </c>
      <c r="G27" s="6">
        <v>0</v>
      </c>
      <c r="H27" s="6">
        <v>0</v>
      </c>
      <c r="I27" s="6">
        <v>0</v>
      </c>
      <c r="J27" s="6">
        <v>0</v>
      </c>
      <c r="K27" s="57">
        <v>0</v>
      </c>
      <c r="L27" s="6">
        <v>0</v>
      </c>
      <c r="M27" s="6">
        <v>2</v>
      </c>
      <c r="N27" s="6">
        <v>0</v>
      </c>
      <c r="O27" s="6">
        <v>0</v>
      </c>
      <c r="P27" s="57">
        <f aca="true" t="shared" si="4" ref="P27:P67">SUM(L27:O27)</f>
        <v>2</v>
      </c>
      <c r="Q27" s="57">
        <f aca="true" t="shared" si="5" ref="Q27:Q67">SUM(K27,P27)</f>
        <v>2</v>
      </c>
      <c r="R27" s="10"/>
    </row>
    <row r="28" spans="1:18" s="20" customFormat="1" ht="20.25" customHeight="1">
      <c r="A28" s="1" t="s">
        <v>58</v>
      </c>
      <c r="B28" s="6" t="s">
        <v>18</v>
      </c>
      <c r="C28" s="6">
        <v>0</v>
      </c>
      <c r="D28" s="6">
        <v>1</v>
      </c>
      <c r="E28" s="6">
        <v>0</v>
      </c>
      <c r="F28" s="57">
        <f aca="true" t="shared" si="6" ref="F28:F67">SUM(C28:E28)</f>
        <v>1</v>
      </c>
      <c r="G28" s="6">
        <v>1</v>
      </c>
      <c r="H28" s="6">
        <v>0</v>
      </c>
      <c r="I28" s="6">
        <v>0</v>
      </c>
      <c r="J28" s="6">
        <v>0</v>
      </c>
      <c r="K28" s="57">
        <f aca="true" t="shared" si="7" ref="K28:K67">SUM(G28:J28)</f>
        <v>1</v>
      </c>
      <c r="L28" s="6">
        <v>0</v>
      </c>
      <c r="M28" s="6">
        <v>4</v>
      </c>
      <c r="N28" s="6">
        <v>5</v>
      </c>
      <c r="O28" s="13">
        <v>6</v>
      </c>
      <c r="P28" s="57">
        <f t="shared" si="4"/>
        <v>15</v>
      </c>
      <c r="Q28" s="57">
        <f t="shared" si="5"/>
        <v>16</v>
      </c>
      <c r="R28" s="10"/>
    </row>
    <row r="29" spans="1:18" s="20" customFormat="1" ht="20.25" customHeight="1">
      <c r="A29" s="1" t="s">
        <v>59</v>
      </c>
      <c r="B29" s="6" t="s">
        <v>19</v>
      </c>
      <c r="C29" s="6">
        <v>0</v>
      </c>
      <c r="D29" s="6">
        <v>0</v>
      </c>
      <c r="E29" s="6">
        <v>0</v>
      </c>
      <c r="F29" s="57">
        <f t="shared" si="6"/>
        <v>0</v>
      </c>
      <c r="G29" s="6">
        <v>0</v>
      </c>
      <c r="H29" s="6">
        <v>0</v>
      </c>
      <c r="I29" s="6">
        <v>0</v>
      </c>
      <c r="J29" s="6">
        <v>0</v>
      </c>
      <c r="K29" s="57">
        <f t="shared" si="7"/>
        <v>0</v>
      </c>
      <c r="L29" s="6">
        <v>0</v>
      </c>
      <c r="M29" s="6">
        <v>4</v>
      </c>
      <c r="N29" s="6">
        <v>12</v>
      </c>
      <c r="O29" s="13">
        <v>0</v>
      </c>
      <c r="P29" s="57">
        <f t="shared" si="4"/>
        <v>16</v>
      </c>
      <c r="Q29" s="57">
        <f t="shared" si="5"/>
        <v>16</v>
      </c>
      <c r="R29" s="10"/>
    </row>
    <row r="30" spans="1:18" s="29" customFormat="1" ht="20.25" customHeight="1">
      <c r="A30" s="1" t="s">
        <v>60</v>
      </c>
      <c r="B30" s="6" t="s">
        <v>38</v>
      </c>
      <c r="C30" s="6">
        <v>0</v>
      </c>
      <c r="D30" s="6">
        <v>0</v>
      </c>
      <c r="E30" s="6">
        <v>0</v>
      </c>
      <c r="F30" s="57">
        <f t="shared" si="6"/>
        <v>0</v>
      </c>
      <c r="G30" s="6">
        <v>0</v>
      </c>
      <c r="H30" s="6">
        <v>0</v>
      </c>
      <c r="I30" s="6">
        <v>0</v>
      </c>
      <c r="J30" s="6">
        <v>0</v>
      </c>
      <c r="K30" s="57">
        <f t="shared" si="7"/>
        <v>0</v>
      </c>
      <c r="L30" s="6">
        <v>0</v>
      </c>
      <c r="M30" s="6">
        <v>0</v>
      </c>
      <c r="N30" s="6">
        <v>1</v>
      </c>
      <c r="O30" s="13">
        <v>0</v>
      </c>
      <c r="P30" s="57">
        <f t="shared" si="4"/>
        <v>1</v>
      </c>
      <c r="Q30" s="57">
        <f t="shared" si="5"/>
        <v>1</v>
      </c>
      <c r="R30" s="8"/>
    </row>
    <row r="31" spans="1:18" s="29" customFormat="1" ht="20.25" customHeight="1">
      <c r="A31" s="1" t="s">
        <v>252</v>
      </c>
      <c r="B31" s="6" t="s">
        <v>101</v>
      </c>
      <c r="C31" s="6">
        <v>0</v>
      </c>
      <c r="D31" s="6">
        <v>0</v>
      </c>
      <c r="E31" s="6">
        <v>0</v>
      </c>
      <c r="F31" s="57">
        <f t="shared" si="6"/>
        <v>0</v>
      </c>
      <c r="G31" s="6">
        <v>0</v>
      </c>
      <c r="H31" s="6">
        <v>0</v>
      </c>
      <c r="I31" s="6">
        <v>0</v>
      </c>
      <c r="J31" s="6">
        <v>0</v>
      </c>
      <c r="K31" s="57">
        <f t="shared" si="7"/>
        <v>0</v>
      </c>
      <c r="L31" s="6">
        <v>0</v>
      </c>
      <c r="M31" s="6">
        <v>4</v>
      </c>
      <c r="N31" s="6">
        <v>1</v>
      </c>
      <c r="O31" s="6">
        <v>0</v>
      </c>
      <c r="P31" s="57">
        <f t="shared" si="4"/>
        <v>5</v>
      </c>
      <c r="Q31" s="57">
        <f t="shared" si="5"/>
        <v>5</v>
      </c>
      <c r="R31" s="8"/>
    </row>
    <row r="32" spans="1:18" s="29" customFormat="1" ht="20.25" customHeight="1">
      <c r="A32" s="1" t="s">
        <v>61</v>
      </c>
      <c r="B32" s="6" t="s">
        <v>40</v>
      </c>
      <c r="C32" s="6">
        <v>1</v>
      </c>
      <c r="D32" s="6">
        <v>18</v>
      </c>
      <c r="E32" s="6">
        <v>5</v>
      </c>
      <c r="F32" s="57">
        <f t="shared" si="6"/>
        <v>24</v>
      </c>
      <c r="G32" s="6">
        <v>21</v>
      </c>
      <c r="H32" s="6">
        <v>3</v>
      </c>
      <c r="I32" s="6">
        <v>0</v>
      </c>
      <c r="J32" s="6">
        <v>0</v>
      </c>
      <c r="K32" s="57">
        <f t="shared" si="7"/>
        <v>24</v>
      </c>
      <c r="L32" s="6">
        <v>0</v>
      </c>
      <c r="M32" s="6">
        <v>4</v>
      </c>
      <c r="N32" s="6">
        <v>1</v>
      </c>
      <c r="O32" s="13">
        <v>0</v>
      </c>
      <c r="P32" s="57">
        <f t="shared" si="4"/>
        <v>5</v>
      </c>
      <c r="Q32" s="57">
        <f t="shared" si="5"/>
        <v>29</v>
      </c>
      <c r="R32" s="8"/>
    </row>
    <row r="33" spans="1:18" s="29" customFormat="1" ht="20.25" customHeight="1">
      <c r="A33" s="1" t="s">
        <v>168</v>
      </c>
      <c r="B33" s="6" t="s">
        <v>127</v>
      </c>
      <c r="C33" s="6">
        <v>0</v>
      </c>
      <c r="D33" s="6">
        <v>0</v>
      </c>
      <c r="E33" s="6">
        <v>0</v>
      </c>
      <c r="F33" s="57">
        <f t="shared" si="6"/>
        <v>0</v>
      </c>
      <c r="G33" s="6">
        <v>0</v>
      </c>
      <c r="H33" s="6">
        <v>0</v>
      </c>
      <c r="I33" s="6">
        <v>0</v>
      </c>
      <c r="J33" s="6">
        <v>0</v>
      </c>
      <c r="K33" s="57">
        <f t="shared" si="7"/>
        <v>0</v>
      </c>
      <c r="L33" s="6">
        <v>0</v>
      </c>
      <c r="M33" s="6">
        <v>2</v>
      </c>
      <c r="N33" s="6">
        <v>1</v>
      </c>
      <c r="O33" s="13">
        <v>0</v>
      </c>
      <c r="P33" s="57">
        <f t="shared" si="4"/>
        <v>3</v>
      </c>
      <c r="Q33" s="57">
        <f t="shared" si="5"/>
        <v>3</v>
      </c>
      <c r="R33" s="8"/>
    </row>
    <row r="34" spans="1:18" s="29" customFormat="1" ht="20.25" customHeight="1">
      <c r="A34" s="1" t="s">
        <v>149</v>
      </c>
      <c r="B34" s="6" t="s">
        <v>97</v>
      </c>
      <c r="C34" s="6">
        <v>0</v>
      </c>
      <c r="D34" s="6">
        <v>0</v>
      </c>
      <c r="E34" s="6">
        <v>0</v>
      </c>
      <c r="F34" s="57">
        <f t="shared" si="6"/>
        <v>0</v>
      </c>
      <c r="G34" s="6">
        <v>0</v>
      </c>
      <c r="H34" s="6">
        <v>0</v>
      </c>
      <c r="I34" s="6">
        <v>0</v>
      </c>
      <c r="J34" s="6">
        <v>0</v>
      </c>
      <c r="K34" s="57">
        <f t="shared" si="7"/>
        <v>0</v>
      </c>
      <c r="L34" s="6">
        <v>0</v>
      </c>
      <c r="M34" s="6">
        <v>0</v>
      </c>
      <c r="N34" s="6">
        <v>1</v>
      </c>
      <c r="O34" s="6">
        <v>0</v>
      </c>
      <c r="P34" s="57">
        <f t="shared" si="4"/>
        <v>1</v>
      </c>
      <c r="Q34" s="57">
        <f t="shared" si="5"/>
        <v>1</v>
      </c>
      <c r="R34" s="8"/>
    </row>
    <row r="35" spans="1:18" s="29" customFormat="1" ht="20.25" customHeight="1">
      <c r="A35" s="1" t="s">
        <v>263</v>
      </c>
      <c r="B35" s="6" t="s">
        <v>171</v>
      </c>
      <c r="C35" s="6">
        <v>0</v>
      </c>
      <c r="D35" s="6">
        <v>0</v>
      </c>
      <c r="E35" s="6">
        <v>0</v>
      </c>
      <c r="F35" s="57">
        <f t="shared" si="6"/>
        <v>0</v>
      </c>
      <c r="G35" s="6">
        <v>0</v>
      </c>
      <c r="H35" s="6">
        <v>0</v>
      </c>
      <c r="I35" s="6">
        <v>0</v>
      </c>
      <c r="J35" s="6">
        <v>0</v>
      </c>
      <c r="K35" s="57">
        <f t="shared" si="7"/>
        <v>0</v>
      </c>
      <c r="L35" s="6">
        <v>0</v>
      </c>
      <c r="M35" s="6">
        <v>1</v>
      </c>
      <c r="N35" s="6">
        <v>1</v>
      </c>
      <c r="O35" s="13">
        <v>0</v>
      </c>
      <c r="P35" s="57">
        <f t="shared" si="4"/>
        <v>2</v>
      </c>
      <c r="Q35" s="57">
        <f t="shared" si="5"/>
        <v>2</v>
      </c>
      <c r="R35" s="8"/>
    </row>
    <row r="36" spans="1:18" s="29" customFormat="1" ht="20.25" customHeight="1">
      <c r="A36" s="1" t="s">
        <v>94</v>
      </c>
      <c r="B36" s="6" t="s">
        <v>92</v>
      </c>
      <c r="C36" s="6">
        <v>0</v>
      </c>
      <c r="D36" s="6">
        <v>4</v>
      </c>
      <c r="E36" s="6">
        <v>1</v>
      </c>
      <c r="F36" s="57">
        <f t="shared" si="6"/>
        <v>5</v>
      </c>
      <c r="G36" s="6">
        <v>4</v>
      </c>
      <c r="H36" s="6">
        <v>1</v>
      </c>
      <c r="I36" s="6">
        <v>0</v>
      </c>
      <c r="J36" s="6">
        <v>0</v>
      </c>
      <c r="K36" s="57">
        <f t="shared" si="7"/>
        <v>5</v>
      </c>
      <c r="L36" s="6">
        <v>0</v>
      </c>
      <c r="M36" s="6">
        <v>0</v>
      </c>
      <c r="N36" s="6">
        <v>0</v>
      </c>
      <c r="O36" s="13">
        <v>0</v>
      </c>
      <c r="P36" s="57">
        <f t="shared" si="4"/>
        <v>0</v>
      </c>
      <c r="Q36" s="57">
        <f t="shared" si="5"/>
        <v>5</v>
      </c>
      <c r="R36" s="8"/>
    </row>
    <row r="37" spans="1:18" s="20" customFormat="1" ht="20.25" customHeight="1">
      <c r="A37" s="1" t="s">
        <v>95</v>
      </c>
      <c r="B37" s="6" t="s">
        <v>284</v>
      </c>
      <c r="C37" s="6">
        <v>5</v>
      </c>
      <c r="D37" s="6">
        <v>8</v>
      </c>
      <c r="E37" s="6">
        <v>1</v>
      </c>
      <c r="F37" s="57">
        <f t="shared" si="6"/>
        <v>14</v>
      </c>
      <c r="G37" s="6">
        <v>14</v>
      </c>
      <c r="H37" s="6">
        <v>0</v>
      </c>
      <c r="I37" s="6">
        <v>0</v>
      </c>
      <c r="J37" s="6">
        <v>0</v>
      </c>
      <c r="K37" s="57">
        <f t="shared" si="7"/>
        <v>14</v>
      </c>
      <c r="L37" s="6">
        <v>0</v>
      </c>
      <c r="M37" s="6">
        <v>6</v>
      </c>
      <c r="N37" s="6">
        <v>0</v>
      </c>
      <c r="O37" s="13">
        <v>0</v>
      </c>
      <c r="P37" s="57">
        <f t="shared" si="4"/>
        <v>6</v>
      </c>
      <c r="Q37" s="57">
        <f t="shared" si="5"/>
        <v>20</v>
      </c>
      <c r="R37" s="10"/>
    </row>
    <row r="38" spans="1:18" s="20" customFormat="1" ht="20.25" customHeight="1">
      <c r="A38" s="1" t="s">
        <v>211</v>
      </c>
      <c r="B38" s="69" t="s">
        <v>106</v>
      </c>
      <c r="C38" s="6">
        <v>0</v>
      </c>
      <c r="D38" s="6">
        <v>0</v>
      </c>
      <c r="E38" s="6">
        <v>0</v>
      </c>
      <c r="F38" s="57">
        <f t="shared" si="6"/>
        <v>0</v>
      </c>
      <c r="G38" s="6">
        <v>0</v>
      </c>
      <c r="H38" s="6">
        <v>0</v>
      </c>
      <c r="I38" s="6">
        <v>0</v>
      </c>
      <c r="J38" s="6">
        <v>0</v>
      </c>
      <c r="K38" s="57">
        <f t="shared" si="7"/>
        <v>0</v>
      </c>
      <c r="L38" s="6">
        <v>0</v>
      </c>
      <c r="M38" s="6">
        <v>4</v>
      </c>
      <c r="N38" s="6">
        <v>2</v>
      </c>
      <c r="O38" s="13">
        <v>0</v>
      </c>
      <c r="P38" s="57">
        <f t="shared" si="4"/>
        <v>6</v>
      </c>
      <c r="Q38" s="57">
        <f t="shared" si="5"/>
        <v>6</v>
      </c>
      <c r="R38" s="10"/>
    </row>
    <row r="39" spans="1:18" s="20" customFormat="1" ht="20.25" customHeight="1">
      <c r="A39" s="1" t="s">
        <v>255</v>
      </c>
      <c r="B39" s="6" t="s">
        <v>217</v>
      </c>
      <c r="C39" s="6">
        <v>0</v>
      </c>
      <c r="D39" s="6">
        <v>0</v>
      </c>
      <c r="E39" s="6">
        <v>0</v>
      </c>
      <c r="F39" s="57">
        <f t="shared" si="6"/>
        <v>0</v>
      </c>
      <c r="G39" s="6">
        <v>0</v>
      </c>
      <c r="H39" s="6">
        <v>0</v>
      </c>
      <c r="I39" s="6">
        <v>0</v>
      </c>
      <c r="J39" s="6">
        <v>0</v>
      </c>
      <c r="K39" s="57">
        <f t="shared" si="7"/>
        <v>0</v>
      </c>
      <c r="L39" s="6">
        <v>0</v>
      </c>
      <c r="M39" s="6">
        <v>1</v>
      </c>
      <c r="N39" s="6">
        <v>4</v>
      </c>
      <c r="O39" s="13">
        <v>0</v>
      </c>
      <c r="P39" s="57">
        <f t="shared" si="4"/>
        <v>5</v>
      </c>
      <c r="Q39" s="57">
        <f t="shared" si="5"/>
        <v>5</v>
      </c>
      <c r="R39" s="10"/>
    </row>
    <row r="40" spans="1:18" s="20" customFormat="1" ht="20.25" customHeight="1">
      <c r="A40" s="1" t="s">
        <v>261</v>
      </c>
      <c r="B40" s="69" t="s">
        <v>262</v>
      </c>
      <c r="C40" s="6">
        <v>0</v>
      </c>
      <c r="D40" s="6">
        <v>0</v>
      </c>
      <c r="E40" s="6">
        <v>0</v>
      </c>
      <c r="F40" s="57">
        <f t="shared" si="6"/>
        <v>0</v>
      </c>
      <c r="G40" s="6">
        <v>0</v>
      </c>
      <c r="H40" s="6">
        <v>0</v>
      </c>
      <c r="I40" s="6">
        <v>0</v>
      </c>
      <c r="J40" s="6">
        <v>0</v>
      </c>
      <c r="K40" s="57">
        <f t="shared" si="7"/>
        <v>0</v>
      </c>
      <c r="L40" s="6">
        <v>0</v>
      </c>
      <c r="M40" s="6">
        <v>1</v>
      </c>
      <c r="N40" s="6">
        <v>1</v>
      </c>
      <c r="O40" s="13">
        <v>0</v>
      </c>
      <c r="P40" s="57">
        <f t="shared" si="4"/>
        <v>2</v>
      </c>
      <c r="Q40" s="57">
        <f t="shared" si="5"/>
        <v>2</v>
      </c>
      <c r="R40" s="10"/>
    </row>
    <row r="41" spans="1:18" s="20" customFormat="1" ht="20.25" customHeight="1">
      <c r="A41" s="1" t="s">
        <v>62</v>
      </c>
      <c r="B41" s="6" t="s">
        <v>178</v>
      </c>
      <c r="C41" s="6">
        <v>0</v>
      </c>
      <c r="D41" s="6">
        <v>0</v>
      </c>
      <c r="E41" s="6">
        <v>0</v>
      </c>
      <c r="F41" s="57">
        <f t="shared" si="6"/>
        <v>0</v>
      </c>
      <c r="G41" s="6">
        <v>0</v>
      </c>
      <c r="H41" s="6">
        <v>0</v>
      </c>
      <c r="I41" s="6">
        <v>0</v>
      </c>
      <c r="J41" s="6">
        <v>0</v>
      </c>
      <c r="K41" s="57">
        <f t="shared" si="7"/>
        <v>0</v>
      </c>
      <c r="L41" s="6">
        <v>3</v>
      </c>
      <c r="M41" s="6">
        <v>17</v>
      </c>
      <c r="N41" s="6">
        <v>2</v>
      </c>
      <c r="O41" s="13">
        <v>0</v>
      </c>
      <c r="P41" s="57">
        <f t="shared" si="4"/>
        <v>22</v>
      </c>
      <c r="Q41" s="57">
        <f t="shared" si="5"/>
        <v>22</v>
      </c>
      <c r="R41" s="10"/>
    </row>
    <row r="42" spans="1:18" s="20" customFormat="1" ht="20.25" customHeight="1">
      <c r="A42" s="1" t="s">
        <v>63</v>
      </c>
      <c r="B42" s="6" t="s">
        <v>132</v>
      </c>
      <c r="C42" s="6">
        <v>2</v>
      </c>
      <c r="D42" s="6">
        <v>27</v>
      </c>
      <c r="E42" s="6">
        <v>8</v>
      </c>
      <c r="F42" s="57">
        <f t="shared" si="6"/>
        <v>37</v>
      </c>
      <c r="G42" s="6">
        <v>36</v>
      </c>
      <c r="H42" s="6">
        <v>1</v>
      </c>
      <c r="I42" s="6">
        <v>0</v>
      </c>
      <c r="J42" s="6">
        <v>0</v>
      </c>
      <c r="K42" s="57">
        <f t="shared" si="7"/>
        <v>37</v>
      </c>
      <c r="L42" s="6">
        <v>1</v>
      </c>
      <c r="M42" s="6">
        <v>5</v>
      </c>
      <c r="N42" s="6">
        <v>1</v>
      </c>
      <c r="O42" s="13">
        <v>0</v>
      </c>
      <c r="P42" s="57">
        <f t="shared" si="4"/>
        <v>7</v>
      </c>
      <c r="Q42" s="57">
        <f t="shared" si="5"/>
        <v>44</v>
      </c>
      <c r="R42" s="10"/>
    </row>
    <row r="43" spans="1:18" s="20" customFormat="1" ht="20.25" customHeight="1">
      <c r="A43" s="1" t="s">
        <v>87</v>
      </c>
      <c r="B43" s="6" t="s">
        <v>184</v>
      </c>
      <c r="C43" s="6">
        <v>0</v>
      </c>
      <c r="D43" s="6">
        <v>25</v>
      </c>
      <c r="E43" s="6">
        <v>9</v>
      </c>
      <c r="F43" s="57">
        <f t="shared" si="6"/>
        <v>34</v>
      </c>
      <c r="G43" s="6">
        <v>33</v>
      </c>
      <c r="H43" s="6">
        <v>0</v>
      </c>
      <c r="I43" s="6">
        <v>1</v>
      </c>
      <c r="J43" s="6">
        <v>0</v>
      </c>
      <c r="K43" s="57">
        <f t="shared" si="7"/>
        <v>34</v>
      </c>
      <c r="L43" s="6">
        <v>0</v>
      </c>
      <c r="M43" s="6">
        <v>0</v>
      </c>
      <c r="N43" s="6">
        <v>0</v>
      </c>
      <c r="O43" s="13">
        <v>0</v>
      </c>
      <c r="P43" s="57">
        <f t="shared" si="4"/>
        <v>0</v>
      </c>
      <c r="Q43" s="57">
        <f t="shared" si="5"/>
        <v>34</v>
      </c>
      <c r="R43" s="10"/>
    </row>
    <row r="44" spans="1:18" s="20" customFormat="1" ht="20.25" customHeight="1">
      <c r="A44" s="42" t="s">
        <v>64</v>
      </c>
      <c r="B44" s="12" t="s">
        <v>8</v>
      </c>
      <c r="C44" s="12">
        <v>0</v>
      </c>
      <c r="D44" s="12">
        <v>32</v>
      </c>
      <c r="E44" s="12">
        <v>8</v>
      </c>
      <c r="F44" s="11">
        <f t="shared" si="6"/>
        <v>40</v>
      </c>
      <c r="G44" s="12">
        <v>39</v>
      </c>
      <c r="H44" s="12">
        <v>1</v>
      </c>
      <c r="I44" s="12">
        <v>0</v>
      </c>
      <c r="J44" s="12">
        <v>0</v>
      </c>
      <c r="K44" s="11">
        <f t="shared" si="7"/>
        <v>40</v>
      </c>
      <c r="L44" s="12">
        <v>0</v>
      </c>
      <c r="M44" s="12">
        <v>0</v>
      </c>
      <c r="N44" s="12">
        <v>0</v>
      </c>
      <c r="O44" s="125">
        <v>0</v>
      </c>
      <c r="P44" s="11">
        <f t="shared" si="4"/>
        <v>0</v>
      </c>
      <c r="Q44" s="11">
        <f t="shared" si="5"/>
        <v>40</v>
      </c>
      <c r="R44" s="10"/>
    </row>
    <row r="45" spans="1:18" s="20" customFormat="1" ht="20.25" customHeight="1">
      <c r="A45" s="25" t="s">
        <v>65</v>
      </c>
      <c r="B45" s="5" t="s">
        <v>317</v>
      </c>
      <c r="C45" s="5">
        <f>SUM(C46:C47)</f>
        <v>7</v>
      </c>
      <c r="D45" s="5">
        <f>SUM(D46:D47)</f>
        <v>16</v>
      </c>
      <c r="E45" s="5">
        <f>SUM(E46:E47)</f>
        <v>4</v>
      </c>
      <c r="F45" s="4">
        <f t="shared" si="6"/>
        <v>27</v>
      </c>
      <c r="G45" s="5">
        <f>SUM(G46:G47)</f>
        <v>26</v>
      </c>
      <c r="H45" s="5">
        <f>SUM(H46:H47)</f>
        <v>1</v>
      </c>
      <c r="I45" s="5">
        <f>SUM(I46:I47)</f>
        <v>0</v>
      </c>
      <c r="J45" s="5">
        <f>SUM(J46:J47)</f>
        <v>0</v>
      </c>
      <c r="K45" s="4">
        <f t="shared" si="7"/>
        <v>27</v>
      </c>
      <c r="L45" s="5">
        <f>SUM(L46:L47)</f>
        <v>0</v>
      </c>
      <c r="M45" s="5">
        <f>SUM(M46:M47)</f>
        <v>3</v>
      </c>
      <c r="N45" s="5">
        <f>SUM(N46:N47)</f>
        <v>0</v>
      </c>
      <c r="O45" s="5">
        <f>SUM(O46:O47)</f>
        <v>0</v>
      </c>
      <c r="P45" s="4">
        <f t="shared" si="4"/>
        <v>3</v>
      </c>
      <c r="Q45" s="4">
        <f t="shared" si="5"/>
        <v>30</v>
      </c>
      <c r="R45" s="10"/>
    </row>
    <row r="46" spans="1:18" s="20" customFormat="1" ht="20.25" customHeight="1">
      <c r="A46" s="1"/>
      <c r="B46" s="6" t="s">
        <v>318</v>
      </c>
      <c r="C46" s="6">
        <v>0</v>
      </c>
      <c r="D46" s="6">
        <v>12</v>
      </c>
      <c r="E46" s="6">
        <v>4</v>
      </c>
      <c r="F46" s="57">
        <f t="shared" si="6"/>
        <v>16</v>
      </c>
      <c r="G46" s="6">
        <v>15</v>
      </c>
      <c r="H46" s="6">
        <v>1</v>
      </c>
      <c r="I46" s="6">
        <v>0</v>
      </c>
      <c r="J46" s="6">
        <v>0</v>
      </c>
      <c r="K46" s="57">
        <f t="shared" si="7"/>
        <v>16</v>
      </c>
      <c r="L46" s="6">
        <v>0</v>
      </c>
      <c r="M46" s="6">
        <v>3</v>
      </c>
      <c r="N46" s="6">
        <v>0</v>
      </c>
      <c r="O46" s="13">
        <v>0</v>
      </c>
      <c r="P46" s="57">
        <f t="shared" si="4"/>
        <v>3</v>
      </c>
      <c r="Q46" s="57">
        <f t="shared" si="5"/>
        <v>19</v>
      </c>
      <c r="R46" s="10"/>
    </row>
    <row r="47" spans="1:18" s="20" customFormat="1" ht="20.25" customHeight="1">
      <c r="A47" s="1"/>
      <c r="B47" s="6" t="s">
        <v>208</v>
      </c>
      <c r="C47" s="6">
        <v>7</v>
      </c>
      <c r="D47" s="6">
        <v>4</v>
      </c>
      <c r="E47" s="6">
        <v>0</v>
      </c>
      <c r="F47" s="57">
        <f t="shared" si="6"/>
        <v>11</v>
      </c>
      <c r="G47" s="6">
        <v>11</v>
      </c>
      <c r="H47" s="6">
        <v>0</v>
      </c>
      <c r="I47" s="6">
        <v>0</v>
      </c>
      <c r="J47" s="6">
        <v>0</v>
      </c>
      <c r="K47" s="57">
        <f t="shared" si="7"/>
        <v>11</v>
      </c>
      <c r="L47" s="6">
        <v>0</v>
      </c>
      <c r="M47" s="6">
        <v>0</v>
      </c>
      <c r="N47" s="6">
        <v>0</v>
      </c>
      <c r="O47" s="6">
        <v>0</v>
      </c>
      <c r="P47" s="57">
        <f t="shared" si="4"/>
        <v>0</v>
      </c>
      <c r="Q47" s="57">
        <f t="shared" si="5"/>
        <v>11</v>
      </c>
      <c r="R47" s="10"/>
    </row>
    <row r="48" spans="1:18" s="20" customFormat="1" ht="20.25" customHeight="1">
      <c r="A48" s="1" t="s">
        <v>66</v>
      </c>
      <c r="B48" s="6" t="s">
        <v>212</v>
      </c>
      <c r="C48" s="6">
        <v>5</v>
      </c>
      <c r="D48" s="6">
        <v>1</v>
      </c>
      <c r="E48" s="6">
        <v>0</v>
      </c>
      <c r="F48" s="57">
        <f t="shared" si="6"/>
        <v>6</v>
      </c>
      <c r="G48" s="6">
        <v>6</v>
      </c>
      <c r="H48" s="6">
        <v>0</v>
      </c>
      <c r="I48" s="6">
        <v>0</v>
      </c>
      <c r="J48" s="6">
        <v>0</v>
      </c>
      <c r="K48" s="57">
        <f t="shared" si="7"/>
        <v>6</v>
      </c>
      <c r="L48" s="6">
        <v>0</v>
      </c>
      <c r="M48" s="6">
        <v>0</v>
      </c>
      <c r="N48" s="6">
        <v>1</v>
      </c>
      <c r="O48" s="13">
        <v>0</v>
      </c>
      <c r="P48" s="57">
        <f t="shared" si="4"/>
        <v>1</v>
      </c>
      <c r="Q48" s="57">
        <f t="shared" si="5"/>
        <v>7</v>
      </c>
      <c r="R48" s="10"/>
    </row>
    <row r="49" spans="1:18" s="20" customFormat="1" ht="20.25" customHeight="1">
      <c r="A49" s="1" t="s">
        <v>67</v>
      </c>
      <c r="B49" s="6" t="s">
        <v>182</v>
      </c>
      <c r="C49" s="6">
        <v>0</v>
      </c>
      <c r="D49" s="6">
        <v>0</v>
      </c>
      <c r="E49" s="6">
        <v>0</v>
      </c>
      <c r="F49" s="57">
        <f t="shared" si="6"/>
        <v>0</v>
      </c>
      <c r="G49" s="6">
        <v>0</v>
      </c>
      <c r="H49" s="6">
        <v>0</v>
      </c>
      <c r="I49" s="6">
        <v>0</v>
      </c>
      <c r="J49" s="6">
        <v>0</v>
      </c>
      <c r="K49" s="57">
        <f t="shared" si="7"/>
        <v>0</v>
      </c>
      <c r="L49" s="6">
        <v>0</v>
      </c>
      <c r="M49" s="6">
        <v>5</v>
      </c>
      <c r="N49" s="6">
        <v>1</v>
      </c>
      <c r="O49" s="13">
        <v>0</v>
      </c>
      <c r="P49" s="57">
        <f t="shared" si="4"/>
        <v>6</v>
      </c>
      <c r="Q49" s="57">
        <f t="shared" si="5"/>
        <v>6</v>
      </c>
      <c r="R49" s="10"/>
    </row>
    <row r="50" spans="1:18" s="20" customFormat="1" ht="20.25" customHeight="1">
      <c r="A50" s="1" t="s">
        <v>88</v>
      </c>
      <c r="B50" s="6" t="s">
        <v>181</v>
      </c>
      <c r="C50" s="6">
        <v>0</v>
      </c>
      <c r="D50" s="6">
        <v>0</v>
      </c>
      <c r="E50" s="6">
        <v>0</v>
      </c>
      <c r="F50" s="57">
        <f t="shared" si="6"/>
        <v>0</v>
      </c>
      <c r="G50" s="6">
        <v>0</v>
      </c>
      <c r="H50" s="6">
        <v>0</v>
      </c>
      <c r="I50" s="6">
        <v>0</v>
      </c>
      <c r="J50" s="6">
        <v>0</v>
      </c>
      <c r="K50" s="57">
        <f t="shared" si="7"/>
        <v>0</v>
      </c>
      <c r="L50" s="6">
        <v>0</v>
      </c>
      <c r="M50" s="6">
        <v>2</v>
      </c>
      <c r="N50" s="6">
        <v>6</v>
      </c>
      <c r="O50" s="6">
        <v>0</v>
      </c>
      <c r="P50" s="57">
        <f t="shared" si="4"/>
        <v>8</v>
      </c>
      <c r="Q50" s="57">
        <f t="shared" si="5"/>
        <v>8</v>
      </c>
      <c r="R50" s="10"/>
    </row>
    <row r="51" spans="1:18" s="20" customFormat="1" ht="20.25" customHeight="1">
      <c r="A51" s="1" t="s">
        <v>68</v>
      </c>
      <c r="B51" s="6" t="s">
        <v>218</v>
      </c>
      <c r="C51" s="6">
        <v>0</v>
      </c>
      <c r="D51" s="6">
        <v>0</v>
      </c>
      <c r="E51" s="6">
        <v>0</v>
      </c>
      <c r="F51" s="57">
        <f t="shared" si="6"/>
        <v>0</v>
      </c>
      <c r="G51" s="6">
        <v>0</v>
      </c>
      <c r="H51" s="6">
        <v>0</v>
      </c>
      <c r="I51" s="6">
        <v>0</v>
      </c>
      <c r="J51" s="6">
        <v>0</v>
      </c>
      <c r="K51" s="57">
        <f t="shared" si="7"/>
        <v>0</v>
      </c>
      <c r="L51" s="6">
        <v>0</v>
      </c>
      <c r="M51" s="6">
        <v>4</v>
      </c>
      <c r="N51" s="6">
        <v>3</v>
      </c>
      <c r="O51" s="6">
        <v>0</v>
      </c>
      <c r="P51" s="57">
        <f t="shared" si="4"/>
        <v>7</v>
      </c>
      <c r="Q51" s="57">
        <f t="shared" si="5"/>
        <v>7</v>
      </c>
      <c r="R51" s="10"/>
    </row>
    <row r="52" spans="1:18" s="20" customFormat="1" ht="20.25" customHeight="1">
      <c r="A52" s="1" t="s">
        <v>172</v>
      </c>
      <c r="B52" s="6" t="s">
        <v>173</v>
      </c>
      <c r="C52" s="6">
        <v>0</v>
      </c>
      <c r="D52" s="6">
        <v>5</v>
      </c>
      <c r="E52" s="6">
        <v>2</v>
      </c>
      <c r="F52" s="57">
        <f t="shared" si="6"/>
        <v>7</v>
      </c>
      <c r="G52" s="6">
        <v>6</v>
      </c>
      <c r="H52" s="6">
        <v>1</v>
      </c>
      <c r="I52" s="6">
        <v>0</v>
      </c>
      <c r="J52" s="6">
        <v>0</v>
      </c>
      <c r="K52" s="57">
        <f t="shared" si="7"/>
        <v>7</v>
      </c>
      <c r="L52" s="6">
        <v>0</v>
      </c>
      <c r="M52" s="6">
        <v>4</v>
      </c>
      <c r="N52" s="6">
        <v>0</v>
      </c>
      <c r="O52" s="6">
        <v>0</v>
      </c>
      <c r="P52" s="57">
        <f t="shared" si="4"/>
        <v>4</v>
      </c>
      <c r="Q52" s="57">
        <f t="shared" si="5"/>
        <v>11</v>
      </c>
      <c r="R52" s="10"/>
    </row>
    <row r="53" spans="1:18" s="20" customFormat="1" ht="20.25" customHeight="1">
      <c r="A53" s="1" t="s">
        <v>69</v>
      </c>
      <c r="B53" s="6" t="s">
        <v>103</v>
      </c>
      <c r="C53" s="6">
        <v>0</v>
      </c>
      <c r="D53" s="6">
        <v>0</v>
      </c>
      <c r="E53" s="6">
        <v>0</v>
      </c>
      <c r="F53" s="57">
        <f t="shared" si="6"/>
        <v>0</v>
      </c>
      <c r="G53" s="6">
        <v>0</v>
      </c>
      <c r="H53" s="6">
        <v>0</v>
      </c>
      <c r="I53" s="6">
        <v>0</v>
      </c>
      <c r="J53" s="6">
        <v>0</v>
      </c>
      <c r="K53" s="57">
        <f t="shared" si="7"/>
        <v>0</v>
      </c>
      <c r="L53" s="6">
        <v>2</v>
      </c>
      <c r="M53" s="6">
        <v>42</v>
      </c>
      <c r="N53" s="6">
        <v>2</v>
      </c>
      <c r="O53" s="6">
        <v>0</v>
      </c>
      <c r="P53" s="57">
        <f t="shared" si="4"/>
        <v>46</v>
      </c>
      <c r="Q53" s="57">
        <f t="shared" si="5"/>
        <v>46</v>
      </c>
      <c r="R53" s="10"/>
    </row>
    <row r="54" spans="1:18" s="20" customFormat="1" ht="20.25" customHeight="1">
      <c r="A54" s="1" t="s">
        <v>70</v>
      </c>
      <c r="B54" s="6" t="s">
        <v>82</v>
      </c>
      <c r="C54" s="6">
        <v>0</v>
      </c>
      <c r="D54" s="6">
        <v>32</v>
      </c>
      <c r="E54" s="6">
        <v>3</v>
      </c>
      <c r="F54" s="57">
        <f t="shared" si="6"/>
        <v>35</v>
      </c>
      <c r="G54" s="6">
        <v>35</v>
      </c>
      <c r="H54" s="6">
        <v>0</v>
      </c>
      <c r="I54" s="6">
        <v>0</v>
      </c>
      <c r="J54" s="6">
        <v>0</v>
      </c>
      <c r="K54" s="57">
        <f t="shared" si="7"/>
        <v>35</v>
      </c>
      <c r="L54" s="6">
        <v>1</v>
      </c>
      <c r="M54" s="6">
        <v>10</v>
      </c>
      <c r="N54" s="6">
        <v>0</v>
      </c>
      <c r="O54" s="6">
        <v>0</v>
      </c>
      <c r="P54" s="57">
        <f t="shared" si="4"/>
        <v>11</v>
      </c>
      <c r="Q54" s="57">
        <f t="shared" si="5"/>
        <v>46</v>
      </c>
      <c r="R54" s="10"/>
    </row>
    <row r="55" spans="1:18" s="20" customFormat="1" ht="20.25" customHeight="1">
      <c r="A55" s="1" t="s">
        <v>71</v>
      </c>
      <c r="B55" s="6" t="s">
        <v>42</v>
      </c>
      <c r="C55" s="6">
        <v>0</v>
      </c>
      <c r="D55" s="6">
        <v>57</v>
      </c>
      <c r="E55" s="6">
        <v>1</v>
      </c>
      <c r="F55" s="57">
        <f t="shared" si="6"/>
        <v>58</v>
      </c>
      <c r="G55" s="6">
        <v>57</v>
      </c>
      <c r="H55" s="6">
        <v>1</v>
      </c>
      <c r="I55" s="6">
        <v>0</v>
      </c>
      <c r="J55" s="6">
        <v>0</v>
      </c>
      <c r="K55" s="57">
        <f t="shared" si="7"/>
        <v>58</v>
      </c>
      <c r="L55" s="6">
        <v>5</v>
      </c>
      <c r="M55" s="6">
        <v>12</v>
      </c>
      <c r="N55" s="6">
        <v>1</v>
      </c>
      <c r="O55" s="13">
        <v>0</v>
      </c>
      <c r="P55" s="57">
        <f t="shared" si="4"/>
        <v>18</v>
      </c>
      <c r="Q55" s="57">
        <f t="shared" si="5"/>
        <v>76</v>
      </c>
      <c r="R55" s="10"/>
    </row>
    <row r="56" spans="1:18" s="20" customFormat="1" ht="20.25" customHeight="1">
      <c r="A56" s="1" t="s">
        <v>104</v>
      </c>
      <c r="B56" s="6" t="s">
        <v>105</v>
      </c>
      <c r="C56" s="6">
        <v>1</v>
      </c>
      <c r="D56" s="6">
        <v>42</v>
      </c>
      <c r="E56" s="6">
        <v>1</v>
      </c>
      <c r="F56" s="57">
        <f t="shared" si="6"/>
        <v>44</v>
      </c>
      <c r="G56" s="6">
        <v>44</v>
      </c>
      <c r="H56" s="6">
        <v>0</v>
      </c>
      <c r="I56" s="6">
        <v>0</v>
      </c>
      <c r="J56" s="6">
        <v>0</v>
      </c>
      <c r="K56" s="57">
        <f t="shared" si="7"/>
        <v>44</v>
      </c>
      <c r="L56" s="6">
        <v>0</v>
      </c>
      <c r="M56" s="6">
        <v>1</v>
      </c>
      <c r="N56" s="6">
        <v>0</v>
      </c>
      <c r="O56" s="13">
        <v>0</v>
      </c>
      <c r="P56" s="57">
        <f t="shared" si="4"/>
        <v>1</v>
      </c>
      <c r="Q56" s="57">
        <f t="shared" si="5"/>
        <v>45</v>
      </c>
      <c r="R56" s="10"/>
    </row>
    <row r="57" spans="1:18" s="29" customFormat="1" ht="20.25" customHeight="1">
      <c r="A57" s="1" t="s">
        <v>107</v>
      </c>
      <c r="B57" s="6" t="s">
        <v>108</v>
      </c>
      <c r="C57" s="6">
        <v>0</v>
      </c>
      <c r="D57" s="6">
        <v>0</v>
      </c>
      <c r="E57" s="6">
        <v>0</v>
      </c>
      <c r="F57" s="57">
        <f t="shared" si="6"/>
        <v>0</v>
      </c>
      <c r="G57" s="6">
        <v>0</v>
      </c>
      <c r="H57" s="6">
        <v>0</v>
      </c>
      <c r="I57" s="6">
        <v>0</v>
      </c>
      <c r="J57" s="6">
        <v>0</v>
      </c>
      <c r="K57" s="57">
        <f t="shared" si="7"/>
        <v>0</v>
      </c>
      <c r="L57" s="6">
        <v>3</v>
      </c>
      <c r="M57" s="6">
        <v>11</v>
      </c>
      <c r="N57" s="6">
        <v>1</v>
      </c>
      <c r="O57" s="13">
        <v>0</v>
      </c>
      <c r="P57" s="57">
        <f t="shared" si="4"/>
        <v>15</v>
      </c>
      <c r="Q57" s="57">
        <f t="shared" si="5"/>
        <v>15</v>
      </c>
      <c r="R57" s="8"/>
    </row>
    <row r="58" spans="1:18" s="29" customFormat="1" ht="20.25" customHeight="1">
      <c r="A58" s="1" t="s">
        <v>293</v>
      </c>
      <c r="B58" s="6" t="s">
        <v>294</v>
      </c>
      <c r="C58" s="6">
        <v>0</v>
      </c>
      <c r="D58" s="6">
        <v>0</v>
      </c>
      <c r="E58" s="6">
        <v>0</v>
      </c>
      <c r="F58" s="57">
        <f t="shared" si="6"/>
        <v>0</v>
      </c>
      <c r="G58" s="6">
        <v>0</v>
      </c>
      <c r="H58" s="6">
        <v>0</v>
      </c>
      <c r="I58" s="6">
        <v>0</v>
      </c>
      <c r="J58" s="6">
        <v>0</v>
      </c>
      <c r="K58" s="57">
        <f t="shared" si="7"/>
        <v>0</v>
      </c>
      <c r="L58" s="6">
        <v>1</v>
      </c>
      <c r="M58" s="6">
        <v>3</v>
      </c>
      <c r="N58" s="6">
        <v>2</v>
      </c>
      <c r="O58" s="13">
        <v>0</v>
      </c>
      <c r="P58" s="57">
        <f t="shared" si="4"/>
        <v>6</v>
      </c>
      <c r="Q58" s="57">
        <f t="shared" si="5"/>
        <v>6</v>
      </c>
      <c r="R58" s="8"/>
    </row>
    <row r="59" spans="1:18" s="20" customFormat="1" ht="20.25" customHeight="1">
      <c r="A59" s="1" t="s">
        <v>253</v>
      </c>
      <c r="B59" s="6" t="s">
        <v>98</v>
      </c>
      <c r="C59" s="6">
        <v>0</v>
      </c>
      <c r="D59" s="6">
        <v>0</v>
      </c>
      <c r="E59" s="6">
        <v>0</v>
      </c>
      <c r="F59" s="57">
        <f t="shared" si="6"/>
        <v>0</v>
      </c>
      <c r="G59" s="6">
        <v>0</v>
      </c>
      <c r="H59" s="6">
        <v>0</v>
      </c>
      <c r="I59" s="6">
        <v>0</v>
      </c>
      <c r="J59" s="6">
        <v>0</v>
      </c>
      <c r="K59" s="57">
        <f t="shared" si="7"/>
        <v>0</v>
      </c>
      <c r="L59" s="6">
        <v>0</v>
      </c>
      <c r="M59" s="6">
        <v>1</v>
      </c>
      <c r="N59" s="6">
        <v>3</v>
      </c>
      <c r="O59" s="13">
        <v>0</v>
      </c>
      <c r="P59" s="57">
        <f t="shared" si="4"/>
        <v>4</v>
      </c>
      <c r="Q59" s="57">
        <f t="shared" si="5"/>
        <v>4</v>
      </c>
      <c r="R59" s="10"/>
    </row>
    <row r="60" spans="1:18" s="20" customFormat="1" ht="20.25" customHeight="1">
      <c r="A60" s="1" t="s">
        <v>258</v>
      </c>
      <c r="B60" s="6" t="s">
        <v>213</v>
      </c>
      <c r="C60" s="6">
        <v>0</v>
      </c>
      <c r="D60" s="6">
        <v>21</v>
      </c>
      <c r="E60" s="6">
        <v>3</v>
      </c>
      <c r="F60" s="57">
        <f t="shared" si="6"/>
        <v>24</v>
      </c>
      <c r="G60" s="6">
        <v>21</v>
      </c>
      <c r="H60" s="6">
        <v>3</v>
      </c>
      <c r="I60" s="6">
        <v>0</v>
      </c>
      <c r="J60" s="6">
        <v>0</v>
      </c>
      <c r="K60" s="57">
        <f t="shared" si="7"/>
        <v>24</v>
      </c>
      <c r="L60" s="6">
        <v>0</v>
      </c>
      <c r="M60" s="6">
        <v>3</v>
      </c>
      <c r="N60" s="6">
        <v>0</v>
      </c>
      <c r="O60" s="13">
        <v>0</v>
      </c>
      <c r="P60" s="57">
        <f t="shared" si="4"/>
        <v>3</v>
      </c>
      <c r="Q60" s="57">
        <f t="shared" si="5"/>
        <v>27</v>
      </c>
      <c r="R60" s="10"/>
    </row>
    <row r="61" spans="1:18" s="20" customFormat="1" ht="20.25" customHeight="1">
      <c r="A61" s="1" t="s">
        <v>257</v>
      </c>
      <c r="B61" s="6" t="s">
        <v>131</v>
      </c>
      <c r="C61" s="6">
        <v>0</v>
      </c>
      <c r="D61" s="6">
        <v>14</v>
      </c>
      <c r="E61" s="6">
        <v>3</v>
      </c>
      <c r="F61" s="57">
        <f t="shared" si="6"/>
        <v>17</v>
      </c>
      <c r="G61" s="6">
        <v>17</v>
      </c>
      <c r="H61" s="6">
        <v>0</v>
      </c>
      <c r="I61" s="6">
        <v>0</v>
      </c>
      <c r="J61" s="6">
        <v>0</v>
      </c>
      <c r="K61" s="57">
        <f t="shared" si="7"/>
        <v>17</v>
      </c>
      <c r="L61" s="6">
        <v>0</v>
      </c>
      <c r="M61" s="6">
        <v>1</v>
      </c>
      <c r="N61" s="6">
        <v>1</v>
      </c>
      <c r="O61" s="13">
        <v>0</v>
      </c>
      <c r="P61" s="57">
        <f t="shared" si="4"/>
        <v>2</v>
      </c>
      <c r="Q61" s="57">
        <f t="shared" si="5"/>
        <v>19</v>
      </c>
      <c r="R61" s="10"/>
    </row>
    <row r="62" spans="1:18" s="20" customFormat="1" ht="20.25" customHeight="1">
      <c r="A62" s="1" t="s">
        <v>259</v>
      </c>
      <c r="B62" s="6" t="s">
        <v>214</v>
      </c>
      <c r="C62" s="6">
        <v>0</v>
      </c>
      <c r="D62" s="6">
        <v>17</v>
      </c>
      <c r="E62" s="6">
        <v>0</v>
      </c>
      <c r="F62" s="57">
        <f t="shared" si="6"/>
        <v>17</v>
      </c>
      <c r="G62" s="6">
        <v>17</v>
      </c>
      <c r="H62" s="6">
        <v>0</v>
      </c>
      <c r="I62" s="6">
        <v>0</v>
      </c>
      <c r="J62" s="6">
        <v>0</v>
      </c>
      <c r="K62" s="57">
        <f t="shared" si="7"/>
        <v>17</v>
      </c>
      <c r="L62" s="6">
        <v>0</v>
      </c>
      <c r="M62" s="6">
        <v>2</v>
      </c>
      <c r="N62" s="6">
        <v>0</v>
      </c>
      <c r="O62" s="13">
        <v>0</v>
      </c>
      <c r="P62" s="57">
        <f t="shared" si="4"/>
        <v>2</v>
      </c>
      <c r="Q62" s="57">
        <f t="shared" si="5"/>
        <v>19</v>
      </c>
      <c r="R62" s="10"/>
    </row>
    <row r="63" spans="1:18" s="20" customFormat="1" ht="20.25" customHeight="1">
      <c r="A63" s="1" t="s">
        <v>295</v>
      </c>
      <c r="B63" s="6" t="s">
        <v>296</v>
      </c>
      <c r="C63" s="6">
        <v>0</v>
      </c>
      <c r="D63" s="6">
        <v>0</v>
      </c>
      <c r="E63" s="6">
        <v>0</v>
      </c>
      <c r="F63" s="57">
        <f t="shared" si="6"/>
        <v>0</v>
      </c>
      <c r="G63" s="6">
        <v>0</v>
      </c>
      <c r="H63" s="6">
        <v>0</v>
      </c>
      <c r="I63" s="6">
        <v>0</v>
      </c>
      <c r="J63" s="6">
        <v>0</v>
      </c>
      <c r="K63" s="57">
        <f t="shared" si="7"/>
        <v>0</v>
      </c>
      <c r="L63" s="6">
        <v>0</v>
      </c>
      <c r="M63" s="6">
        <v>2</v>
      </c>
      <c r="N63" s="6">
        <v>0</v>
      </c>
      <c r="O63" s="13">
        <v>0</v>
      </c>
      <c r="P63" s="57">
        <f t="shared" si="4"/>
        <v>2</v>
      </c>
      <c r="Q63" s="57">
        <f t="shared" si="5"/>
        <v>2</v>
      </c>
      <c r="R63" s="10"/>
    </row>
    <row r="64" spans="1:18" s="20" customFormat="1" ht="20.25" customHeight="1">
      <c r="A64" s="42" t="s">
        <v>256</v>
      </c>
      <c r="B64" s="12" t="s">
        <v>224</v>
      </c>
      <c r="C64" s="12">
        <v>0</v>
      </c>
      <c r="D64" s="12">
        <v>1</v>
      </c>
      <c r="E64" s="12">
        <v>0</v>
      </c>
      <c r="F64" s="11">
        <f t="shared" si="6"/>
        <v>1</v>
      </c>
      <c r="G64" s="12">
        <v>1</v>
      </c>
      <c r="H64" s="12">
        <v>0</v>
      </c>
      <c r="I64" s="12">
        <v>0</v>
      </c>
      <c r="J64" s="12">
        <v>0</v>
      </c>
      <c r="K64" s="11">
        <f t="shared" si="7"/>
        <v>1</v>
      </c>
      <c r="L64" s="12">
        <v>0</v>
      </c>
      <c r="M64" s="12">
        <v>0</v>
      </c>
      <c r="N64" s="12">
        <v>1</v>
      </c>
      <c r="O64" s="125">
        <v>0</v>
      </c>
      <c r="P64" s="11">
        <f t="shared" si="4"/>
        <v>1</v>
      </c>
      <c r="Q64" s="11">
        <f t="shared" si="5"/>
        <v>2</v>
      </c>
      <c r="R64" s="10"/>
    </row>
    <row r="65" spans="1:18" s="20" customFormat="1" ht="20.25" customHeight="1">
      <c r="A65" s="25" t="s">
        <v>260</v>
      </c>
      <c r="B65" s="73" t="s">
        <v>223</v>
      </c>
      <c r="C65" s="5">
        <v>0</v>
      </c>
      <c r="D65" s="5">
        <v>1</v>
      </c>
      <c r="E65" s="5">
        <v>1</v>
      </c>
      <c r="F65" s="4">
        <f t="shared" si="6"/>
        <v>2</v>
      </c>
      <c r="G65" s="5">
        <v>2</v>
      </c>
      <c r="H65" s="5">
        <v>0</v>
      </c>
      <c r="I65" s="5">
        <v>0</v>
      </c>
      <c r="J65" s="5">
        <v>0</v>
      </c>
      <c r="K65" s="4">
        <f t="shared" si="7"/>
        <v>2</v>
      </c>
      <c r="L65" s="5">
        <v>0</v>
      </c>
      <c r="M65" s="5">
        <v>0</v>
      </c>
      <c r="N65" s="5">
        <v>0</v>
      </c>
      <c r="O65" s="126">
        <v>0</v>
      </c>
      <c r="P65" s="4">
        <f t="shared" si="4"/>
        <v>0</v>
      </c>
      <c r="Q65" s="4">
        <f t="shared" si="5"/>
        <v>2</v>
      </c>
      <c r="R65" s="10"/>
    </row>
    <row r="66" spans="1:18" s="20" customFormat="1" ht="20.25" customHeight="1">
      <c r="A66" s="25" t="s">
        <v>254</v>
      </c>
      <c r="B66" s="73" t="s">
        <v>122</v>
      </c>
      <c r="C66" s="5">
        <v>0</v>
      </c>
      <c r="D66" s="5">
        <v>2</v>
      </c>
      <c r="E66" s="5">
        <v>0</v>
      </c>
      <c r="F66" s="4">
        <f t="shared" si="6"/>
        <v>2</v>
      </c>
      <c r="G66" s="5">
        <v>2</v>
      </c>
      <c r="H66" s="5">
        <v>0</v>
      </c>
      <c r="I66" s="5">
        <v>0</v>
      </c>
      <c r="J66" s="5">
        <v>0</v>
      </c>
      <c r="K66" s="4">
        <f t="shared" si="7"/>
        <v>2</v>
      </c>
      <c r="L66" s="5">
        <v>0</v>
      </c>
      <c r="M66" s="5">
        <v>0</v>
      </c>
      <c r="N66" s="5">
        <v>0</v>
      </c>
      <c r="O66" s="126">
        <v>0</v>
      </c>
      <c r="P66" s="4">
        <f t="shared" si="4"/>
        <v>0</v>
      </c>
      <c r="Q66" s="4">
        <f t="shared" si="5"/>
        <v>2</v>
      </c>
      <c r="R66" s="10"/>
    </row>
    <row r="67" spans="1:18" s="20" customFormat="1" ht="20.25" customHeight="1">
      <c r="A67" s="1" t="s">
        <v>93</v>
      </c>
      <c r="B67" s="69" t="s">
        <v>123</v>
      </c>
      <c r="C67" s="6">
        <v>0</v>
      </c>
      <c r="D67" s="6">
        <v>4</v>
      </c>
      <c r="E67" s="6">
        <v>1</v>
      </c>
      <c r="F67" s="4">
        <f t="shared" si="6"/>
        <v>5</v>
      </c>
      <c r="G67" s="6">
        <v>5</v>
      </c>
      <c r="H67" s="6">
        <v>0</v>
      </c>
      <c r="I67" s="6">
        <v>0</v>
      </c>
      <c r="J67" s="6">
        <v>0</v>
      </c>
      <c r="K67" s="4">
        <f t="shared" si="7"/>
        <v>5</v>
      </c>
      <c r="L67" s="6">
        <v>0</v>
      </c>
      <c r="M67" s="6">
        <v>2</v>
      </c>
      <c r="N67" s="6">
        <v>2</v>
      </c>
      <c r="O67" s="13">
        <v>0</v>
      </c>
      <c r="P67" s="4">
        <f t="shared" si="4"/>
        <v>4</v>
      </c>
      <c r="Q67" s="4">
        <f t="shared" si="5"/>
        <v>9</v>
      </c>
      <c r="R67" s="10"/>
    </row>
    <row r="68" spans="1:18" s="176" customFormat="1" ht="20.25" customHeight="1">
      <c r="A68" s="87"/>
      <c r="B68" s="33" t="s">
        <v>83</v>
      </c>
      <c r="C68" s="214">
        <f aca="true" t="shared" si="8" ref="C68:Q68">SUM(C48:C67,C17:C45,C6:C14)</f>
        <v>76</v>
      </c>
      <c r="D68" s="214">
        <f t="shared" si="8"/>
        <v>586</v>
      </c>
      <c r="E68" s="214">
        <f t="shared" si="8"/>
        <v>239</v>
      </c>
      <c r="F68" s="214">
        <f t="shared" si="8"/>
        <v>901</v>
      </c>
      <c r="G68" s="214">
        <f t="shared" si="8"/>
        <v>845</v>
      </c>
      <c r="H68" s="214">
        <f t="shared" si="8"/>
        <v>50</v>
      </c>
      <c r="I68" s="214">
        <f t="shared" si="8"/>
        <v>6</v>
      </c>
      <c r="J68" s="214">
        <f t="shared" si="8"/>
        <v>0</v>
      </c>
      <c r="K68" s="214">
        <f t="shared" si="8"/>
        <v>901</v>
      </c>
      <c r="L68" s="214">
        <f t="shared" si="8"/>
        <v>20</v>
      </c>
      <c r="M68" s="214">
        <f t="shared" si="8"/>
        <v>330</v>
      </c>
      <c r="N68" s="214">
        <f t="shared" si="8"/>
        <v>147</v>
      </c>
      <c r="O68" s="214">
        <f t="shared" si="8"/>
        <v>12</v>
      </c>
      <c r="P68" s="214">
        <f t="shared" si="8"/>
        <v>509</v>
      </c>
      <c r="Q68" s="214">
        <f t="shared" si="8"/>
        <v>1410</v>
      </c>
      <c r="R68" s="197"/>
    </row>
    <row r="69" spans="1:18" s="212" customFormat="1" ht="20.25" customHeight="1">
      <c r="A69" s="210"/>
      <c r="B69" s="40" t="s">
        <v>86</v>
      </c>
      <c r="C69" s="215">
        <f>SUM(C68,ข้าราชการ!C59)</f>
        <v>188</v>
      </c>
      <c r="D69" s="215">
        <f>SUM(D68,ข้าราชการ!D59)</f>
        <v>1254</v>
      </c>
      <c r="E69" s="215">
        <f>SUM(E68,ข้าราชการ!E59)</f>
        <v>976</v>
      </c>
      <c r="F69" s="215">
        <f>SUM(F68,ข้าราชการ!F59)</f>
        <v>2418</v>
      </c>
      <c r="G69" s="215">
        <f>SUM(G68,ข้าราชการ!G59)</f>
        <v>1257</v>
      </c>
      <c r="H69" s="215">
        <f>SUM(H68,ข้าราชการ!H59)</f>
        <v>640</v>
      </c>
      <c r="I69" s="215">
        <f>SUM(I68,ข้าราชการ!I59)</f>
        <v>496</v>
      </c>
      <c r="J69" s="215">
        <f>SUM(J68,ข้าราชการ!J59)</f>
        <v>25</v>
      </c>
      <c r="K69" s="215">
        <f>SUM(K68,ข้าราชการ!K59)</f>
        <v>2418</v>
      </c>
      <c r="L69" s="215">
        <f>SUM(L68,ข้าราชการ!L59)</f>
        <v>204</v>
      </c>
      <c r="M69" s="215">
        <f>SUM(M68,ข้าราชการ!M59)</f>
        <v>1020</v>
      </c>
      <c r="N69" s="215">
        <f>SUM(N68,ข้าราชการ!N59)</f>
        <v>495</v>
      </c>
      <c r="O69" s="215">
        <f>SUM(O68,ข้าราชการ!O59)</f>
        <v>44</v>
      </c>
      <c r="P69" s="215">
        <f>SUM(P68,ข้าราชการ!P59)</f>
        <v>1763</v>
      </c>
      <c r="Q69" s="215">
        <f>SUM(Q68,ข้าราชการ!Q59)</f>
        <v>4181</v>
      </c>
      <c r="R69" s="211"/>
    </row>
    <row r="70" spans="1:20" s="20" customFormat="1" ht="20.25" customHeight="1">
      <c r="A70" s="30"/>
      <c r="B70" s="32" t="s">
        <v>368</v>
      </c>
      <c r="C70" s="198"/>
      <c r="D70" s="198"/>
      <c r="E70" s="198"/>
      <c r="F70" s="199"/>
      <c r="G70" s="117"/>
      <c r="H70" s="537"/>
      <c r="I70" s="537"/>
      <c r="J70" s="537"/>
      <c r="K70" s="537"/>
      <c r="L70" s="537"/>
      <c r="M70" s="537"/>
      <c r="N70" s="537"/>
      <c r="O70" s="537"/>
      <c r="P70" s="537"/>
      <c r="Q70" s="537"/>
      <c r="R70" s="159"/>
      <c r="S70" s="159"/>
      <c r="T70" s="159"/>
    </row>
    <row r="71" spans="1:18" s="20" customFormat="1" ht="24.75" customHeight="1">
      <c r="A71" s="30"/>
      <c r="B71" s="32"/>
      <c r="C71" s="32"/>
      <c r="D71" s="32"/>
      <c r="E71" s="118"/>
      <c r="F71" s="118"/>
      <c r="G71" s="37"/>
      <c r="H71" s="559" t="s">
        <v>300</v>
      </c>
      <c r="I71" s="559"/>
      <c r="J71" s="559"/>
      <c r="K71" s="559"/>
      <c r="L71" s="559"/>
      <c r="M71" s="559"/>
      <c r="N71" s="559"/>
      <c r="O71" s="559"/>
      <c r="P71" s="559"/>
      <c r="Q71" s="559"/>
      <c r="R71" s="10"/>
    </row>
    <row r="72" spans="1:18" s="20" customFormat="1" ht="24.75" customHeight="1">
      <c r="A72" s="30"/>
      <c r="E72" s="10"/>
      <c r="F72" s="9"/>
      <c r="G72" s="10"/>
      <c r="H72" s="10"/>
      <c r="I72" s="10"/>
      <c r="J72" s="10"/>
      <c r="K72" s="9"/>
      <c r="L72" s="10"/>
      <c r="M72" s="8"/>
      <c r="N72" s="10"/>
      <c r="O72" s="131"/>
      <c r="P72" s="9"/>
      <c r="Q72" s="9"/>
      <c r="R72" s="10"/>
    </row>
    <row r="73" spans="1:18" s="20" customFormat="1" ht="24.75" customHeight="1">
      <c r="A73" s="30"/>
      <c r="B73" s="10" t="s">
        <v>196</v>
      </c>
      <c r="E73" s="10"/>
      <c r="F73" s="9"/>
      <c r="G73" s="10"/>
      <c r="H73" s="10"/>
      <c r="I73" s="10"/>
      <c r="J73" s="10"/>
      <c r="K73" s="9"/>
      <c r="L73" s="10"/>
      <c r="M73" s="10"/>
      <c r="N73" s="10"/>
      <c r="O73" s="131"/>
      <c r="P73" s="9"/>
      <c r="Q73" s="9"/>
      <c r="R73" s="10"/>
    </row>
    <row r="74" spans="1:18" s="20" customFormat="1" ht="24.75" customHeight="1">
      <c r="A74" s="30"/>
      <c r="B74" s="10" t="s">
        <v>366</v>
      </c>
      <c r="C74" s="101"/>
      <c r="E74" s="10"/>
      <c r="F74" s="9"/>
      <c r="G74" s="10"/>
      <c r="H74" s="10"/>
      <c r="I74" s="10"/>
      <c r="J74" s="10"/>
      <c r="K74" s="9"/>
      <c r="L74" s="10"/>
      <c r="M74" s="10"/>
      <c r="P74" s="120"/>
      <c r="Q74" s="120"/>
      <c r="R74" s="10"/>
    </row>
    <row r="75" spans="1:18" s="20" customFormat="1" ht="24.75" customHeight="1">
      <c r="A75" s="30"/>
      <c r="B75" s="10" t="s">
        <v>307</v>
      </c>
      <c r="E75" s="10"/>
      <c r="F75" s="9"/>
      <c r="G75" s="10"/>
      <c r="H75" s="10"/>
      <c r="I75" s="10"/>
      <c r="J75" s="10"/>
      <c r="K75" s="9"/>
      <c r="L75" s="10"/>
      <c r="M75" s="10"/>
      <c r="N75" s="10"/>
      <c r="O75" s="131"/>
      <c r="P75" s="9"/>
      <c r="Q75" s="9"/>
      <c r="R75" s="10"/>
    </row>
  </sheetData>
  <mergeCells count="9">
    <mergeCell ref="H70:Q70"/>
    <mergeCell ref="H71:Q71"/>
    <mergeCell ref="C4:F4"/>
    <mergeCell ref="G4:K4"/>
    <mergeCell ref="L4:P4"/>
    <mergeCell ref="A1:Q1"/>
    <mergeCell ref="A2:Q2"/>
    <mergeCell ref="C3:K3"/>
    <mergeCell ref="L3:P3"/>
  </mergeCells>
  <printOptions/>
  <pageMargins left="0.748031496062992" right="0.748031496062992" top="0.7" bottom="0.81" header="0.511811023622047" footer="0.36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20"/>
  <sheetViews>
    <sheetView view="pageBreakPreview" zoomScaleSheetLayoutView="100" workbookViewId="0" topLeftCell="A1">
      <selection activeCell="R12" sqref="R12"/>
    </sheetView>
  </sheetViews>
  <sheetFormatPr defaultColWidth="9.140625" defaultRowHeight="21.75"/>
  <cols>
    <col min="1" max="1" width="32.8515625" style="217" bestFit="1" customWidth="1"/>
    <col min="2" max="2" width="7.28125" style="217" bestFit="1" customWidth="1"/>
    <col min="3" max="3" width="9.00390625" style="217" bestFit="1" customWidth="1"/>
    <col min="4" max="4" width="6.140625" style="217" customWidth="1"/>
    <col min="5" max="5" width="0.13671875" style="217" customWidth="1"/>
    <col min="6" max="6" width="5.7109375" style="415" customWidth="1"/>
    <col min="7" max="7" width="7.7109375" style="217" customWidth="1"/>
    <col min="8" max="8" width="4.28125" style="217" customWidth="1"/>
    <col min="9" max="9" width="6.7109375" style="217" customWidth="1"/>
    <col min="10" max="10" width="7.28125" style="217" customWidth="1"/>
    <col min="11" max="11" width="12.8515625" style="217" customWidth="1"/>
    <col min="12" max="16384" width="9.140625" style="217" customWidth="1"/>
  </cols>
  <sheetData>
    <row r="1" spans="1:11" ht="29.25" customHeight="1">
      <c r="A1" s="568" t="s">
        <v>361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1">
      <c r="A3" s="573" t="s">
        <v>112</v>
      </c>
      <c r="B3" s="573" t="s">
        <v>302</v>
      </c>
      <c r="C3" s="573" t="s">
        <v>303</v>
      </c>
      <c r="D3" s="573" t="s">
        <v>189</v>
      </c>
      <c r="E3" s="399"/>
      <c r="F3" s="569" t="s">
        <v>194</v>
      </c>
      <c r="G3" s="570"/>
      <c r="H3" s="570"/>
      <c r="I3" s="570"/>
      <c r="J3" s="570"/>
      <c r="K3" s="571"/>
    </row>
    <row r="4" spans="1:11" ht="21">
      <c r="A4" s="574"/>
      <c r="B4" s="574"/>
      <c r="C4" s="574"/>
      <c r="D4" s="574"/>
      <c r="E4" s="400"/>
      <c r="F4" s="572" t="s">
        <v>321</v>
      </c>
      <c r="G4" s="571"/>
      <c r="H4" s="572" t="s">
        <v>322</v>
      </c>
      <c r="I4" s="571"/>
      <c r="J4" s="572" t="s">
        <v>323</v>
      </c>
      <c r="K4" s="571"/>
    </row>
    <row r="5" spans="1:11" ht="20.25">
      <c r="A5" s="357" t="s">
        <v>174</v>
      </c>
      <c r="B5" s="357">
        <v>2115</v>
      </c>
      <c r="C5" s="357">
        <v>2639</v>
      </c>
      <c r="D5" s="357">
        <v>1743</v>
      </c>
      <c r="E5" s="357">
        <f aca="true" t="shared" si="0" ref="E5:E12">SUM(C5:C5)</f>
        <v>2639</v>
      </c>
      <c r="F5" s="401" t="s">
        <v>216</v>
      </c>
      <c r="G5" s="402">
        <f>C5/B5</f>
        <v>1.2477541371158392</v>
      </c>
      <c r="H5" s="401" t="s">
        <v>216</v>
      </c>
      <c r="I5" s="402">
        <f>D5/B5</f>
        <v>0.8241134751773049</v>
      </c>
      <c r="J5" s="401" t="s">
        <v>216</v>
      </c>
      <c r="K5" s="403">
        <f aca="true" t="shared" si="1" ref="K5:K12">E5/B5</f>
        <v>1.2477541371158392</v>
      </c>
    </row>
    <row r="6" spans="1:11" ht="20.25">
      <c r="A6" s="361" t="s">
        <v>175</v>
      </c>
      <c r="B6" s="361">
        <v>441</v>
      </c>
      <c r="C6" s="361">
        <v>626</v>
      </c>
      <c r="D6" s="361">
        <v>635</v>
      </c>
      <c r="E6" s="361">
        <f t="shared" si="0"/>
        <v>626</v>
      </c>
      <c r="F6" s="404" t="s">
        <v>216</v>
      </c>
      <c r="G6" s="405">
        <f aca="true" t="shared" si="2" ref="G6:G12">C6/B6</f>
        <v>1.4195011337868482</v>
      </c>
      <c r="H6" s="404" t="s">
        <v>216</v>
      </c>
      <c r="I6" s="405">
        <f aca="true" t="shared" si="3" ref="I6:I12">D6/B6</f>
        <v>1.439909297052154</v>
      </c>
      <c r="J6" s="404" t="s">
        <v>216</v>
      </c>
      <c r="K6" s="406">
        <f t="shared" si="1"/>
        <v>1.4195011337868482</v>
      </c>
    </row>
    <row r="7" spans="1:11" ht="24" customHeight="1">
      <c r="A7" s="361" t="s">
        <v>206</v>
      </c>
      <c r="B7" s="361">
        <v>145</v>
      </c>
      <c r="C7" s="361">
        <v>175</v>
      </c>
      <c r="D7" s="361">
        <v>130</v>
      </c>
      <c r="E7" s="361">
        <f t="shared" si="0"/>
        <v>175</v>
      </c>
      <c r="F7" s="404" t="s">
        <v>216</v>
      </c>
      <c r="G7" s="405">
        <f t="shared" si="2"/>
        <v>1.206896551724138</v>
      </c>
      <c r="H7" s="404" t="s">
        <v>216</v>
      </c>
      <c r="I7" s="405">
        <f t="shared" si="3"/>
        <v>0.896551724137931</v>
      </c>
      <c r="J7" s="404" t="s">
        <v>216</v>
      </c>
      <c r="K7" s="406">
        <f t="shared" si="1"/>
        <v>1.206896551724138</v>
      </c>
    </row>
    <row r="8" spans="1:11" ht="20.25">
      <c r="A8" s="361" t="s">
        <v>176</v>
      </c>
      <c r="B8" s="361">
        <v>112</v>
      </c>
      <c r="C8" s="361">
        <v>155</v>
      </c>
      <c r="D8" s="361">
        <v>54</v>
      </c>
      <c r="E8" s="361">
        <f t="shared" si="0"/>
        <v>155</v>
      </c>
      <c r="F8" s="404" t="s">
        <v>216</v>
      </c>
      <c r="G8" s="405">
        <f t="shared" si="2"/>
        <v>1.3839285714285714</v>
      </c>
      <c r="H8" s="404" t="s">
        <v>216</v>
      </c>
      <c r="I8" s="405">
        <f t="shared" si="3"/>
        <v>0.48214285714285715</v>
      </c>
      <c r="J8" s="404" t="s">
        <v>216</v>
      </c>
      <c r="K8" s="406">
        <f t="shared" si="1"/>
        <v>1.3839285714285714</v>
      </c>
    </row>
    <row r="9" spans="1:11" ht="20.25">
      <c r="A9" s="361" t="s">
        <v>207</v>
      </c>
      <c r="B9" s="361">
        <v>2</v>
      </c>
      <c r="C9" s="361">
        <v>22</v>
      </c>
      <c r="D9" s="361">
        <v>13</v>
      </c>
      <c r="E9" s="361">
        <f t="shared" si="0"/>
        <v>22</v>
      </c>
      <c r="F9" s="404" t="s">
        <v>216</v>
      </c>
      <c r="G9" s="405">
        <f t="shared" si="2"/>
        <v>11</v>
      </c>
      <c r="H9" s="404" t="s">
        <v>216</v>
      </c>
      <c r="I9" s="405">
        <f t="shared" si="3"/>
        <v>6.5</v>
      </c>
      <c r="J9" s="404" t="s">
        <v>216</v>
      </c>
      <c r="K9" s="406">
        <f t="shared" si="1"/>
        <v>11</v>
      </c>
    </row>
    <row r="10" spans="1:11" ht="20.25">
      <c r="A10" s="361" t="s">
        <v>90</v>
      </c>
      <c r="B10" s="361">
        <v>8</v>
      </c>
      <c r="C10" s="361">
        <v>17</v>
      </c>
      <c r="D10" s="361">
        <v>7</v>
      </c>
      <c r="E10" s="361">
        <f t="shared" si="0"/>
        <v>17</v>
      </c>
      <c r="F10" s="404" t="s">
        <v>216</v>
      </c>
      <c r="G10" s="405">
        <f t="shared" si="2"/>
        <v>2.125</v>
      </c>
      <c r="H10" s="404" t="s">
        <v>216</v>
      </c>
      <c r="I10" s="405">
        <f t="shared" si="3"/>
        <v>0.875</v>
      </c>
      <c r="J10" s="404" t="s">
        <v>216</v>
      </c>
      <c r="K10" s="406">
        <f t="shared" si="1"/>
        <v>2.125</v>
      </c>
    </row>
    <row r="11" spans="1:11" ht="20.25">
      <c r="A11" s="361" t="s">
        <v>91</v>
      </c>
      <c r="B11" s="361">
        <v>3</v>
      </c>
      <c r="C11" s="361">
        <v>9</v>
      </c>
      <c r="D11" s="361">
        <v>3</v>
      </c>
      <c r="E11" s="361">
        <f t="shared" si="0"/>
        <v>9</v>
      </c>
      <c r="F11" s="404" t="s">
        <v>216</v>
      </c>
      <c r="G11" s="405">
        <f t="shared" si="2"/>
        <v>3</v>
      </c>
      <c r="H11" s="404" t="s">
        <v>216</v>
      </c>
      <c r="I11" s="405">
        <f t="shared" si="3"/>
        <v>1</v>
      </c>
      <c r="J11" s="404" t="s">
        <v>216</v>
      </c>
      <c r="K11" s="406">
        <f t="shared" si="1"/>
        <v>3</v>
      </c>
    </row>
    <row r="12" spans="1:11" s="218" customFormat="1" ht="21">
      <c r="A12" s="407" t="s">
        <v>20</v>
      </c>
      <c r="B12" s="407">
        <f>SUM(B5:B11)</f>
        <v>2826</v>
      </c>
      <c r="C12" s="407">
        <f>SUM(C5:C11)</f>
        <v>3643</v>
      </c>
      <c r="D12" s="407">
        <f>SUM(D5:D11)</f>
        <v>2585</v>
      </c>
      <c r="E12" s="407">
        <f t="shared" si="0"/>
        <v>3643</v>
      </c>
      <c r="F12" s="408" t="s">
        <v>216</v>
      </c>
      <c r="G12" s="409">
        <f t="shared" si="2"/>
        <v>1.289101203113942</v>
      </c>
      <c r="H12" s="408" t="s">
        <v>216</v>
      </c>
      <c r="I12" s="409">
        <f t="shared" si="3"/>
        <v>0.9147204529370134</v>
      </c>
      <c r="J12" s="408" t="s">
        <v>216</v>
      </c>
      <c r="K12" s="410">
        <f t="shared" si="1"/>
        <v>1.289101203113942</v>
      </c>
    </row>
    <row r="13" spans="3:11" s="411" customFormat="1" ht="24" customHeight="1">
      <c r="C13" s="411" t="s">
        <v>300</v>
      </c>
      <c r="F13" s="412"/>
      <c r="G13" s="413"/>
      <c r="H13" s="412"/>
      <c r="I13" s="413"/>
      <c r="J13" s="412"/>
      <c r="K13" s="414"/>
    </row>
    <row r="14" spans="1:11" s="354" customFormat="1" ht="30.75" customHeight="1">
      <c r="A14" s="68" t="s">
        <v>370</v>
      </c>
      <c r="B14" s="198"/>
      <c r="C14" s="198"/>
      <c r="D14" s="198"/>
      <c r="E14" s="199"/>
      <c r="F14" s="219"/>
      <c r="G14" s="227"/>
      <c r="H14" s="227"/>
      <c r="I14" s="227"/>
      <c r="J14" s="227"/>
      <c r="K14" s="227"/>
    </row>
    <row r="15" spans="1:11" s="354" customFormat="1" ht="20.25">
      <c r="A15" s="68"/>
      <c r="B15" s="68"/>
      <c r="C15" s="68"/>
      <c r="D15" s="220"/>
      <c r="E15" s="220"/>
      <c r="F15" s="221"/>
      <c r="G15" s="559"/>
      <c r="H15" s="559"/>
      <c r="I15" s="559"/>
      <c r="J15" s="559"/>
      <c r="K15" s="559"/>
    </row>
    <row r="16" spans="1:11" s="354" customFormat="1" ht="20.25">
      <c r="A16" s="29"/>
      <c r="B16" s="29"/>
      <c r="C16" s="29"/>
      <c r="D16" s="8"/>
      <c r="E16" s="7"/>
      <c r="F16" s="8"/>
      <c r="G16" s="8"/>
      <c r="H16" s="8"/>
      <c r="I16" s="8"/>
      <c r="J16" s="7"/>
      <c r="K16" s="8"/>
    </row>
    <row r="17" spans="1:11" s="354" customFormat="1" ht="20.25">
      <c r="A17" s="8" t="s">
        <v>196</v>
      </c>
      <c r="B17" s="29"/>
      <c r="C17" s="29"/>
      <c r="D17" s="8"/>
      <c r="E17" s="7"/>
      <c r="F17" s="8"/>
      <c r="G17" s="8"/>
      <c r="H17" s="8"/>
      <c r="I17" s="8"/>
      <c r="J17" s="7"/>
      <c r="K17" s="8"/>
    </row>
    <row r="18" spans="1:11" s="354" customFormat="1" ht="20.25">
      <c r="A18" s="8" t="s">
        <v>366</v>
      </c>
      <c r="B18" s="222"/>
      <c r="C18" s="29"/>
      <c r="D18" s="8"/>
      <c r="E18" s="7"/>
      <c r="F18" s="8"/>
      <c r="G18" s="8"/>
      <c r="H18" s="8"/>
      <c r="I18" s="8"/>
      <c r="J18" s="7"/>
      <c r="K18" s="8"/>
    </row>
    <row r="19" spans="1:11" s="354" customFormat="1" ht="20.25">
      <c r="A19" s="8" t="s">
        <v>307</v>
      </c>
      <c r="B19" s="29"/>
      <c r="C19" s="29"/>
      <c r="D19" s="8"/>
      <c r="E19" s="7"/>
      <c r="F19" s="8"/>
      <c r="G19" s="8"/>
      <c r="H19" s="8"/>
      <c r="I19" s="8"/>
      <c r="J19" s="7"/>
      <c r="K19" s="8"/>
    </row>
    <row r="20" spans="5:10" ht="21">
      <c r="E20" s="218"/>
      <c r="F20" s="217"/>
      <c r="J20" s="218"/>
    </row>
  </sheetData>
  <mergeCells count="10">
    <mergeCell ref="G15:K15"/>
    <mergeCell ref="A1:K1"/>
    <mergeCell ref="F3:K3"/>
    <mergeCell ref="J4:K4"/>
    <mergeCell ref="H4:I4"/>
    <mergeCell ref="F4:G4"/>
    <mergeCell ref="B3:B4"/>
    <mergeCell ref="C3:C4"/>
    <mergeCell ref="D3:D4"/>
    <mergeCell ref="A3:A4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P97"/>
  <sheetViews>
    <sheetView tabSelected="1" workbookViewId="0" topLeftCell="A1">
      <selection activeCell="M6" sqref="M6"/>
    </sheetView>
  </sheetViews>
  <sheetFormatPr defaultColWidth="9.140625" defaultRowHeight="21.75"/>
  <cols>
    <col min="1" max="1" width="4.57421875" style="30" customWidth="1"/>
    <col min="2" max="2" width="44.8515625" style="20" customWidth="1"/>
    <col min="3" max="3" width="7.28125" style="39" bestFit="1" customWidth="1"/>
    <col min="4" max="4" width="8.28125" style="39" bestFit="1" customWidth="1"/>
    <col min="5" max="5" width="6.421875" style="39" bestFit="1" customWidth="1"/>
    <col min="6" max="7" width="8.140625" style="39" bestFit="1" customWidth="1"/>
    <col min="8" max="8" width="7.57421875" style="39" bestFit="1" customWidth="1"/>
    <col min="9" max="9" width="10.7109375" style="240" bestFit="1" customWidth="1"/>
    <col min="10" max="10" width="5.7109375" style="20" customWidth="1"/>
    <col min="11" max="11" width="0" style="20" hidden="1" customWidth="1"/>
    <col min="12" max="16384" width="9.140625" style="20" customWidth="1"/>
  </cols>
  <sheetData>
    <row r="1" spans="1:9" ht="21">
      <c r="A1" s="577" t="s">
        <v>372</v>
      </c>
      <c r="B1" s="578"/>
      <c r="C1" s="578"/>
      <c r="D1" s="578"/>
      <c r="E1" s="578"/>
      <c r="F1" s="578"/>
      <c r="G1" s="578"/>
      <c r="H1" s="578"/>
      <c r="I1" s="578"/>
    </row>
    <row r="2" spans="1:9" s="30" customFormat="1" ht="21">
      <c r="A2" s="228" t="s">
        <v>21</v>
      </c>
      <c r="B2" s="228" t="s">
        <v>0</v>
      </c>
      <c r="C2" s="207" t="s">
        <v>302</v>
      </c>
      <c r="D2" s="207" t="s">
        <v>303</v>
      </c>
      <c r="E2" s="207" t="s">
        <v>189</v>
      </c>
      <c r="F2" s="555" t="s">
        <v>371</v>
      </c>
      <c r="G2" s="555"/>
      <c r="H2" s="575"/>
      <c r="I2" s="576"/>
    </row>
    <row r="3" spans="1:9" s="30" customFormat="1" ht="21">
      <c r="A3" s="229"/>
      <c r="B3" s="229"/>
      <c r="C3" s="180"/>
      <c r="D3" s="2"/>
      <c r="E3" s="2"/>
      <c r="F3" s="19" t="s">
        <v>362</v>
      </c>
      <c r="G3" s="19" t="s">
        <v>362</v>
      </c>
      <c r="H3" s="19" t="s">
        <v>303</v>
      </c>
      <c r="I3" s="230" t="s">
        <v>362</v>
      </c>
    </row>
    <row r="4" spans="1:9" s="30" customFormat="1" ht="21">
      <c r="A4" s="231"/>
      <c r="B4" s="231"/>
      <c r="C4" s="182"/>
      <c r="D4" s="208"/>
      <c r="E4" s="208"/>
      <c r="F4" s="24" t="s">
        <v>303</v>
      </c>
      <c r="G4" s="24" t="s">
        <v>189</v>
      </c>
      <c r="H4" s="24" t="s">
        <v>358</v>
      </c>
      <c r="I4" s="232" t="s">
        <v>363</v>
      </c>
    </row>
    <row r="5" spans="1:11" ht="20.25">
      <c r="A5" s="54">
        <v>1</v>
      </c>
      <c r="B5" s="113" t="s">
        <v>16</v>
      </c>
      <c r="C5" s="116">
        <v>1</v>
      </c>
      <c r="D5" s="116">
        <v>574</v>
      </c>
      <c r="E5" s="116">
        <v>490</v>
      </c>
      <c r="F5" s="235">
        <f>D5/C5/C89</f>
        <v>0.20304209409267776</v>
      </c>
      <c r="G5" s="235">
        <f>E5/C5/C89</f>
        <v>0.17332861690838344</v>
      </c>
      <c r="H5" s="116">
        <f>SUM(D5:E5)</f>
        <v>1064</v>
      </c>
      <c r="I5" s="235">
        <f>H5/$C$89</f>
        <v>0.3763707110010612</v>
      </c>
      <c r="K5" s="20">
        <f>SUM(C5:E5)</f>
        <v>1065</v>
      </c>
    </row>
    <row r="6" spans="1:11" ht="20.25">
      <c r="A6" s="1">
        <v>2</v>
      </c>
      <c r="B6" s="26" t="s">
        <v>1</v>
      </c>
      <c r="C6" s="31">
        <v>138</v>
      </c>
      <c r="D6" s="31">
        <v>82</v>
      </c>
      <c r="E6" s="31">
        <v>151</v>
      </c>
      <c r="F6" s="234">
        <f aca="true" t="shared" si="0" ref="F6:F69">D6/C6</f>
        <v>0.5942028985507246</v>
      </c>
      <c r="G6" s="234">
        <f aca="true" t="shared" si="1" ref="G6:G20">E6/C6</f>
        <v>1.0942028985507246</v>
      </c>
      <c r="H6" s="31">
        <f aca="true" t="shared" si="2" ref="H6:H69">SUM(D6:E6)</f>
        <v>233</v>
      </c>
      <c r="I6" s="234">
        <f aca="true" t="shared" si="3" ref="I6:I35">H6/C6</f>
        <v>1.6884057971014492</v>
      </c>
      <c r="K6" s="20">
        <f aca="true" t="shared" si="4" ref="K6:K71">SUM(C6:E6)</f>
        <v>371</v>
      </c>
    </row>
    <row r="7" spans="1:11" ht="20.25">
      <c r="A7" s="1">
        <v>3</v>
      </c>
      <c r="B7" s="26" t="s">
        <v>2</v>
      </c>
      <c r="C7" s="31">
        <v>64</v>
      </c>
      <c r="D7" s="31">
        <v>59</v>
      </c>
      <c r="E7" s="31">
        <v>29</v>
      </c>
      <c r="F7" s="234">
        <f t="shared" si="0"/>
        <v>0.921875</v>
      </c>
      <c r="G7" s="234">
        <f t="shared" si="1"/>
        <v>0.453125</v>
      </c>
      <c r="H7" s="31">
        <f t="shared" si="2"/>
        <v>88</v>
      </c>
      <c r="I7" s="234">
        <f t="shared" si="3"/>
        <v>1.375</v>
      </c>
      <c r="K7" s="20">
        <f t="shared" si="4"/>
        <v>152</v>
      </c>
    </row>
    <row r="8" spans="1:11" ht="20.25">
      <c r="A8" s="1">
        <v>4</v>
      </c>
      <c r="B8" s="26" t="s">
        <v>3</v>
      </c>
      <c r="C8" s="31">
        <v>68</v>
      </c>
      <c r="D8" s="31">
        <v>66</v>
      </c>
      <c r="E8" s="31">
        <v>71</v>
      </c>
      <c r="F8" s="234">
        <f t="shared" si="0"/>
        <v>0.9705882352941176</v>
      </c>
      <c r="G8" s="234">
        <f t="shared" si="1"/>
        <v>1.0441176470588236</v>
      </c>
      <c r="H8" s="31">
        <f t="shared" si="2"/>
        <v>137</v>
      </c>
      <c r="I8" s="234">
        <f t="shared" si="3"/>
        <v>2.014705882352941</v>
      </c>
      <c r="K8" s="20">
        <f t="shared" si="4"/>
        <v>205</v>
      </c>
    </row>
    <row r="9" spans="1:11" ht="20.25">
      <c r="A9" s="1">
        <v>5</v>
      </c>
      <c r="B9" s="26" t="s">
        <v>4</v>
      </c>
      <c r="C9" s="31">
        <v>163</v>
      </c>
      <c r="D9" s="31">
        <v>54</v>
      </c>
      <c r="E9" s="31">
        <v>26</v>
      </c>
      <c r="F9" s="234">
        <f t="shared" si="0"/>
        <v>0.3312883435582822</v>
      </c>
      <c r="G9" s="234">
        <f t="shared" si="1"/>
        <v>0.15950920245398773</v>
      </c>
      <c r="H9" s="31">
        <f t="shared" si="2"/>
        <v>80</v>
      </c>
      <c r="I9" s="234">
        <f t="shared" si="3"/>
        <v>0.49079754601226994</v>
      </c>
      <c r="K9" s="20">
        <f t="shared" si="4"/>
        <v>243</v>
      </c>
    </row>
    <row r="10" spans="1:11" ht="20.25">
      <c r="A10" s="1">
        <v>6</v>
      </c>
      <c r="B10" s="26" t="s">
        <v>5</v>
      </c>
      <c r="C10" s="31">
        <v>76</v>
      </c>
      <c r="D10" s="31">
        <v>49</v>
      </c>
      <c r="E10" s="31">
        <v>42</v>
      </c>
      <c r="F10" s="234">
        <f t="shared" si="0"/>
        <v>0.6447368421052632</v>
      </c>
      <c r="G10" s="234">
        <f t="shared" si="1"/>
        <v>0.5526315789473685</v>
      </c>
      <c r="H10" s="31">
        <f t="shared" si="2"/>
        <v>91</v>
      </c>
      <c r="I10" s="234">
        <f t="shared" si="3"/>
        <v>1.1973684210526316</v>
      </c>
      <c r="K10" s="20">
        <f t="shared" si="4"/>
        <v>167</v>
      </c>
    </row>
    <row r="11" spans="1:11" ht="20.25">
      <c r="A11" s="1">
        <v>7</v>
      </c>
      <c r="B11" s="26" t="s">
        <v>6</v>
      </c>
      <c r="C11" s="31">
        <v>280</v>
      </c>
      <c r="D11" s="31">
        <v>113</v>
      </c>
      <c r="E11" s="31">
        <v>74</v>
      </c>
      <c r="F11" s="234">
        <f t="shared" si="0"/>
        <v>0.4035714285714286</v>
      </c>
      <c r="G11" s="234">
        <f t="shared" si="1"/>
        <v>0.2642857142857143</v>
      </c>
      <c r="H11" s="31">
        <f t="shared" si="2"/>
        <v>187</v>
      </c>
      <c r="I11" s="234">
        <f t="shared" si="3"/>
        <v>0.6678571428571428</v>
      </c>
      <c r="K11" s="20">
        <f t="shared" si="4"/>
        <v>467</v>
      </c>
    </row>
    <row r="12" spans="1:11" ht="20.25">
      <c r="A12" s="1">
        <v>8</v>
      </c>
      <c r="B12" s="26" t="s">
        <v>7</v>
      </c>
      <c r="C12" s="31">
        <v>286</v>
      </c>
      <c r="D12" s="31">
        <v>231</v>
      </c>
      <c r="E12" s="31">
        <v>58</v>
      </c>
      <c r="F12" s="234">
        <f t="shared" si="0"/>
        <v>0.8076923076923077</v>
      </c>
      <c r="G12" s="234">
        <f t="shared" si="1"/>
        <v>0.20279720279720279</v>
      </c>
      <c r="H12" s="31">
        <f t="shared" si="2"/>
        <v>289</v>
      </c>
      <c r="I12" s="234">
        <f t="shared" si="3"/>
        <v>1.0104895104895104</v>
      </c>
      <c r="K12" s="20">
        <f t="shared" si="4"/>
        <v>575</v>
      </c>
    </row>
    <row r="13" spans="1:11" ht="20.25">
      <c r="A13" s="1">
        <v>9</v>
      </c>
      <c r="B13" s="26" t="s">
        <v>324</v>
      </c>
      <c r="C13" s="31">
        <f>SUM(C14:C15)</f>
        <v>571</v>
      </c>
      <c r="D13" s="31">
        <f>SUM(D14:D15)</f>
        <v>152</v>
      </c>
      <c r="E13" s="31">
        <f>SUM(E14:E15)</f>
        <v>114</v>
      </c>
      <c r="F13" s="234">
        <f t="shared" si="0"/>
        <v>0.266199649737303</v>
      </c>
      <c r="G13" s="234">
        <f t="shared" si="1"/>
        <v>0.19964973730297722</v>
      </c>
      <c r="H13" s="31">
        <f t="shared" si="2"/>
        <v>266</v>
      </c>
      <c r="I13" s="234">
        <f t="shared" si="3"/>
        <v>0.4658493870402802</v>
      </c>
      <c r="K13" s="20">
        <f t="shared" si="4"/>
        <v>837</v>
      </c>
    </row>
    <row r="14" spans="1:11" ht="20.25">
      <c r="A14" s="1"/>
      <c r="B14" s="26" t="s">
        <v>325</v>
      </c>
      <c r="C14" s="31">
        <v>114</v>
      </c>
      <c r="D14" s="31">
        <v>54</v>
      </c>
      <c r="E14" s="31">
        <v>70</v>
      </c>
      <c r="F14" s="234">
        <f t="shared" si="0"/>
        <v>0.47368421052631576</v>
      </c>
      <c r="G14" s="234">
        <f t="shared" si="1"/>
        <v>0.6140350877192983</v>
      </c>
      <c r="H14" s="31">
        <f t="shared" si="2"/>
        <v>124</v>
      </c>
      <c r="I14" s="234">
        <f t="shared" si="3"/>
        <v>1.087719298245614</v>
      </c>
      <c r="K14" s="20">
        <f t="shared" si="4"/>
        <v>238</v>
      </c>
    </row>
    <row r="15" spans="1:11" ht="20.25">
      <c r="A15" s="1"/>
      <c r="B15" s="26" t="s">
        <v>165</v>
      </c>
      <c r="C15" s="31">
        <v>457</v>
      </c>
      <c r="D15" s="31">
        <v>98</v>
      </c>
      <c r="E15" s="31">
        <v>44</v>
      </c>
      <c r="F15" s="234">
        <f t="shared" si="0"/>
        <v>0.21444201312910285</v>
      </c>
      <c r="G15" s="234">
        <f t="shared" si="1"/>
        <v>0.0962800875273523</v>
      </c>
      <c r="H15" s="31">
        <f t="shared" si="2"/>
        <v>142</v>
      </c>
      <c r="I15" s="234">
        <f t="shared" si="3"/>
        <v>0.31072210065645517</v>
      </c>
      <c r="K15" s="20">
        <f t="shared" si="4"/>
        <v>599</v>
      </c>
    </row>
    <row r="16" spans="1:11" ht="20.25">
      <c r="A16" s="1">
        <v>10</v>
      </c>
      <c r="B16" s="26" t="s">
        <v>10</v>
      </c>
      <c r="C16" s="31">
        <v>85</v>
      </c>
      <c r="D16" s="31">
        <v>66</v>
      </c>
      <c r="E16" s="31">
        <v>20</v>
      </c>
      <c r="F16" s="234">
        <f t="shared" si="0"/>
        <v>0.7764705882352941</v>
      </c>
      <c r="G16" s="234">
        <f t="shared" si="1"/>
        <v>0.23529411764705882</v>
      </c>
      <c r="H16" s="31">
        <f t="shared" si="2"/>
        <v>86</v>
      </c>
      <c r="I16" s="234">
        <f t="shared" si="3"/>
        <v>1.011764705882353</v>
      </c>
      <c r="K16" s="20">
        <f t="shared" si="4"/>
        <v>171</v>
      </c>
    </row>
    <row r="17" spans="1:11" ht="20.25">
      <c r="A17" s="1">
        <v>11</v>
      </c>
      <c r="B17" s="26" t="s">
        <v>11</v>
      </c>
      <c r="C17" s="31">
        <v>81</v>
      </c>
      <c r="D17" s="31">
        <v>43</v>
      </c>
      <c r="E17" s="31">
        <v>12</v>
      </c>
      <c r="F17" s="234">
        <f t="shared" si="0"/>
        <v>0.5308641975308642</v>
      </c>
      <c r="G17" s="234">
        <f t="shared" si="1"/>
        <v>0.14814814814814814</v>
      </c>
      <c r="H17" s="31">
        <f t="shared" si="2"/>
        <v>55</v>
      </c>
      <c r="I17" s="234">
        <f t="shared" si="3"/>
        <v>0.6790123456790124</v>
      </c>
      <c r="K17" s="20">
        <f t="shared" si="4"/>
        <v>136</v>
      </c>
    </row>
    <row r="18" spans="1:11" ht="20.25">
      <c r="A18" s="1">
        <v>12</v>
      </c>
      <c r="B18" s="26" t="s">
        <v>12</v>
      </c>
      <c r="C18" s="31">
        <v>127</v>
      </c>
      <c r="D18" s="31">
        <v>189</v>
      </c>
      <c r="E18" s="31">
        <v>98</v>
      </c>
      <c r="F18" s="234">
        <f t="shared" si="0"/>
        <v>1.4881889763779528</v>
      </c>
      <c r="G18" s="234">
        <f t="shared" si="1"/>
        <v>0.7716535433070866</v>
      </c>
      <c r="H18" s="31">
        <f t="shared" si="2"/>
        <v>287</v>
      </c>
      <c r="I18" s="234">
        <f t="shared" si="3"/>
        <v>2.2598425196850394</v>
      </c>
      <c r="K18" s="20">
        <f t="shared" si="4"/>
        <v>414</v>
      </c>
    </row>
    <row r="19" spans="1:11" ht="20.25">
      <c r="A19" s="1">
        <v>13</v>
      </c>
      <c r="B19" s="26" t="s">
        <v>13</v>
      </c>
      <c r="C19" s="31">
        <v>91</v>
      </c>
      <c r="D19" s="31">
        <v>62</v>
      </c>
      <c r="E19" s="31">
        <v>15</v>
      </c>
      <c r="F19" s="234">
        <f t="shared" si="0"/>
        <v>0.6813186813186813</v>
      </c>
      <c r="G19" s="234">
        <f t="shared" si="1"/>
        <v>0.16483516483516483</v>
      </c>
      <c r="H19" s="31">
        <f t="shared" si="2"/>
        <v>77</v>
      </c>
      <c r="I19" s="234">
        <f t="shared" si="3"/>
        <v>0.8461538461538461</v>
      </c>
      <c r="K19" s="20">
        <f t="shared" si="4"/>
        <v>168</v>
      </c>
    </row>
    <row r="20" spans="1:11" ht="20.25">
      <c r="A20" s="1">
        <v>14</v>
      </c>
      <c r="B20" s="26" t="s">
        <v>14</v>
      </c>
      <c r="C20" s="31">
        <v>5</v>
      </c>
      <c r="D20" s="31">
        <v>64</v>
      </c>
      <c r="E20" s="31">
        <v>7</v>
      </c>
      <c r="F20" s="234">
        <f t="shared" si="0"/>
        <v>12.8</v>
      </c>
      <c r="G20" s="234">
        <f t="shared" si="1"/>
        <v>1.4</v>
      </c>
      <c r="H20" s="31">
        <f t="shared" si="2"/>
        <v>71</v>
      </c>
      <c r="I20" s="234">
        <f t="shared" si="3"/>
        <v>14.2</v>
      </c>
      <c r="K20" s="20">
        <f t="shared" si="4"/>
        <v>76</v>
      </c>
    </row>
    <row r="21" spans="1:11" ht="20.25">
      <c r="A21" s="1">
        <v>15</v>
      </c>
      <c r="B21" s="44" t="s">
        <v>34</v>
      </c>
      <c r="C21" s="31">
        <v>0</v>
      </c>
      <c r="D21" s="31">
        <v>53</v>
      </c>
      <c r="E21" s="31">
        <v>9</v>
      </c>
      <c r="F21" s="233">
        <v>0</v>
      </c>
      <c r="G21" s="233">
        <v>0</v>
      </c>
      <c r="H21" s="233">
        <f t="shared" si="2"/>
        <v>62</v>
      </c>
      <c r="I21" s="233">
        <v>0</v>
      </c>
      <c r="K21" s="20">
        <f t="shared" si="4"/>
        <v>62</v>
      </c>
    </row>
    <row r="22" spans="1:11" ht="20.25">
      <c r="A22" s="1">
        <v>16</v>
      </c>
      <c r="B22" s="26" t="s">
        <v>15</v>
      </c>
      <c r="C22" s="31">
        <v>0</v>
      </c>
      <c r="D22" s="31">
        <v>117</v>
      </c>
      <c r="E22" s="31">
        <v>86</v>
      </c>
      <c r="F22" s="233">
        <v>0</v>
      </c>
      <c r="G22" s="233">
        <v>0</v>
      </c>
      <c r="H22" s="233">
        <f t="shared" si="2"/>
        <v>203</v>
      </c>
      <c r="I22" s="233">
        <v>0</v>
      </c>
      <c r="K22" s="20">
        <f t="shared" si="4"/>
        <v>203</v>
      </c>
    </row>
    <row r="23" spans="1:11" ht="20.25">
      <c r="A23" s="1">
        <v>17</v>
      </c>
      <c r="B23" s="26" t="s">
        <v>35</v>
      </c>
      <c r="C23" s="31">
        <v>0</v>
      </c>
      <c r="D23" s="31">
        <v>84</v>
      </c>
      <c r="E23" s="31">
        <v>16</v>
      </c>
      <c r="F23" s="233">
        <v>0</v>
      </c>
      <c r="G23" s="233">
        <v>0</v>
      </c>
      <c r="H23" s="233">
        <f t="shared" si="2"/>
        <v>100</v>
      </c>
      <c r="I23" s="233">
        <v>0</v>
      </c>
      <c r="K23" s="20">
        <f t="shared" si="4"/>
        <v>100</v>
      </c>
    </row>
    <row r="24" spans="1:11" ht="20.25">
      <c r="A24" s="1">
        <v>18</v>
      </c>
      <c r="B24" s="26" t="s">
        <v>36</v>
      </c>
      <c r="C24" s="31">
        <v>0</v>
      </c>
      <c r="D24" s="31">
        <v>53</v>
      </c>
      <c r="E24" s="31">
        <v>6</v>
      </c>
      <c r="F24" s="233">
        <v>0</v>
      </c>
      <c r="G24" s="233">
        <v>0</v>
      </c>
      <c r="H24" s="233">
        <f t="shared" si="2"/>
        <v>59</v>
      </c>
      <c r="I24" s="233">
        <v>0</v>
      </c>
      <c r="K24" s="20">
        <f t="shared" si="4"/>
        <v>59</v>
      </c>
    </row>
    <row r="25" spans="1:11" ht="20.25">
      <c r="A25" s="1">
        <v>19</v>
      </c>
      <c r="B25" s="26" t="s">
        <v>17</v>
      </c>
      <c r="C25" s="31">
        <v>0</v>
      </c>
      <c r="D25" s="31">
        <v>94</v>
      </c>
      <c r="E25" s="31">
        <v>6</v>
      </c>
      <c r="F25" s="233">
        <v>0</v>
      </c>
      <c r="G25" s="233">
        <v>0</v>
      </c>
      <c r="H25" s="233">
        <f t="shared" si="2"/>
        <v>100</v>
      </c>
      <c r="I25" s="233">
        <v>0</v>
      </c>
      <c r="K25" s="20">
        <f t="shared" si="4"/>
        <v>100</v>
      </c>
    </row>
    <row r="26" spans="1:11" ht="20.25">
      <c r="A26" s="1">
        <v>20</v>
      </c>
      <c r="B26" s="26" t="s">
        <v>37</v>
      </c>
      <c r="C26" s="31">
        <v>0</v>
      </c>
      <c r="D26" s="31">
        <v>8</v>
      </c>
      <c r="E26" s="31">
        <v>3</v>
      </c>
      <c r="F26" s="233">
        <v>0</v>
      </c>
      <c r="G26" s="233">
        <v>0</v>
      </c>
      <c r="H26" s="233">
        <f t="shared" si="2"/>
        <v>11</v>
      </c>
      <c r="I26" s="233">
        <v>0</v>
      </c>
      <c r="K26" s="20">
        <f t="shared" si="4"/>
        <v>11</v>
      </c>
    </row>
    <row r="27" spans="1:11" ht="20.25">
      <c r="A27" s="1">
        <v>21</v>
      </c>
      <c r="B27" s="26" t="s">
        <v>18</v>
      </c>
      <c r="C27" s="31">
        <v>10</v>
      </c>
      <c r="D27" s="31">
        <v>71</v>
      </c>
      <c r="E27" s="31">
        <v>14</v>
      </c>
      <c r="F27" s="234">
        <f t="shared" si="0"/>
        <v>7.1</v>
      </c>
      <c r="G27" s="234">
        <f>E27/C27</f>
        <v>1.4</v>
      </c>
      <c r="H27" s="31">
        <f t="shared" si="2"/>
        <v>85</v>
      </c>
      <c r="I27" s="234">
        <f t="shared" si="3"/>
        <v>8.5</v>
      </c>
      <c r="K27" s="20">
        <f t="shared" si="4"/>
        <v>95</v>
      </c>
    </row>
    <row r="28" spans="1:11" ht="20.25">
      <c r="A28" s="1">
        <v>22</v>
      </c>
      <c r="B28" s="26" t="s">
        <v>19</v>
      </c>
      <c r="C28" s="31">
        <v>0</v>
      </c>
      <c r="D28" s="31">
        <v>116</v>
      </c>
      <c r="E28" s="31">
        <v>15</v>
      </c>
      <c r="F28" s="233">
        <v>0</v>
      </c>
      <c r="G28" s="233">
        <v>0</v>
      </c>
      <c r="H28" s="233">
        <f t="shared" si="2"/>
        <v>131</v>
      </c>
      <c r="I28" s="233">
        <v>0</v>
      </c>
      <c r="K28" s="20">
        <f t="shared" si="4"/>
        <v>131</v>
      </c>
    </row>
    <row r="29" spans="1:11" ht="20.25">
      <c r="A29" s="1">
        <v>23</v>
      </c>
      <c r="B29" s="26" t="s">
        <v>127</v>
      </c>
      <c r="C29" s="31">
        <v>0</v>
      </c>
      <c r="D29" s="31">
        <v>47</v>
      </c>
      <c r="E29" s="31">
        <v>76</v>
      </c>
      <c r="F29" s="233">
        <v>0</v>
      </c>
      <c r="G29" s="233">
        <v>0</v>
      </c>
      <c r="H29" s="233">
        <f t="shared" si="2"/>
        <v>123</v>
      </c>
      <c r="I29" s="233">
        <v>0</v>
      </c>
      <c r="K29" s="20">
        <f t="shared" si="4"/>
        <v>123</v>
      </c>
    </row>
    <row r="30" spans="1:11" ht="20.25">
      <c r="A30" s="1">
        <v>24</v>
      </c>
      <c r="B30" s="6" t="s">
        <v>38</v>
      </c>
      <c r="C30" s="31">
        <v>0</v>
      </c>
      <c r="D30" s="31">
        <v>29</v>
      </c>
      <c r="E30" s="31">
        <v>52</v>
      </c>
      <c r="F30" s="233">
        <v>0</v>
      </c>
      <c r="G30" s="233">
        <v>0</v>
      </c>
      <c r="H30" s="233">
        <f t="shared" si="2"/>
        <v>81</v>
      </c>
      <c r="I30" s="233">
        <v>0</v>
      </c>
      <c r="K30" s="20">
        <f t="shared" si="4"/>
        <v>81</v>
      </c>
    </row>
    <row r="31" spans="1:11" ht="20.25">
      <c r="A31" s="1">
        <v>25</v>
      </c>
      <c r="B31" s="6" t="s">
        <v>39</v>
      </c>
      <c r="C31" s="31">
        <v>0</v>
      </c>
      <c r="D31" s="31">
        <v>61</v>
      </c>
      <c r="E31" s="31">
        <v>126</v>
      </c>
      <c r="F31" s="233">
        <v>0</v>
      </c>
      <c r="G31" s="233">
        <v>0</v>
      </c>
      <c r="H31" s="233">
        <f t="shared" si="2"/>
        <v>187</v>
      </c>
      <c r="I31" s="233">
        <v>0</v>
      </c>
      <c r="K31" s="20">
        <f t="shared" si="4"/>
        <v>187</v>
      </c>
    </row>
    <row r="32" spans="1:11" ht="20.25">
      <c r="A32" s="1">
        <v>26</v>
      </c>
      <c r="B32" s="26" t="s">
        <v>40</v>
      </c>
      <c r="C32" s="31">
        <v>46</v>
      </c>
      <c r="D32" s="31">
        <v>23</v>
      </c>
      <c r="E32" s="31">
        <v>3</v>
      </c>
      <c r="F32" s="234">
        <f t="shared" si="0"/>
        <v>0.5</v>
      </c>
      <c r="G32" s="234">
        <f>E32/C32</f>
        <v>0.06521739130434782</v>
      </c>
      <c r="H32" s="31">
        <f t="shared" si="2"/>
        <v>26</v>
      </c>
      <c r="I32" s="234">
        <f t="shared" si="3"/>
        <v>0.5652173913043478</v>
      </c>
      <c r="K32" s="20">
        <f t="shared" si="4"/>
        <v>72</v>
      </c>
    </row>
    <row r="33" spans="1:11" ht="20.25">
      <c r="A33" s="1">
        <v>27</v>
      </c>
      <c r="B33" s="26" t="s">
        <v>97</v>
      </c>
      <c r="C33" s="31">
        <v>0</v>
      </c>
      <c r="D33" s="31">
        <v>4</v>
      </c>
      <c r="E33" s="31">
        <v>1</v>
      </c>
      <c r="F33" s="233">
        <v>0</v>
      </c>
      <c r="G33" s="233">
        <v>0</v>
      </c>
      <c r="H33" s="233">
        <f t="shared" si="2"/>
        <v>5</v>
      </c>
      <c r="I33" s="233">
        <v>0</v>
      </c>
      <c r="K33" s="20">
        <f t="shared" si="4"/>
        <v>5</v>
      </c>
    </row>
    <row r="34" spans="1:11" ht="20.25">
      <c r="A34" s="1">
        <v>28</v>
      </c>
      <c r="B34" s="26" t="s">
        <v>284</v>
      </c>
      <c r="C34" s="31">
        <v>15</v>
      </c>
      <c r="D34" s="31">
        <v>14</v>
      </c>
      <c r="E34" s="31">
        <v>5</v>
      </c>
      <c r="F34" s="234">
        <f t="shared" si="0"/>
        <v>0.9333333333333333</v>
      </c>
      <c r="G34" s="234">
        <f>E34/C34</f>
        <v>0.3333333333333333</v>
      </c>
      <c r="H34" s="31">
        <f t="shared" si="2"/>
        <v>19</v>
      </c>
      <c r="I34" s="234">
        <f t="shared" si="3"/>
        <v>1.2666666666666666</v>
      </c>
      <c r="K34" s="20">
        <f t="shared" si="4"/>
        <v>34</v>
      </c>
    </row>
    <row r="35" spans="1:11" ht="20.25">
      <c r="A35" s="1">
        <v>29</v>
      </c>
      <c r="B35" s="26" t="s">
        <v>92</v>
      </c>
      <c r="C35" s="31">
        <v>8</v>
      </c>
      <c r="D35" s="31">
        <v>9</v>
      </c>
      <c r="E35" s="31">
        <v>2</v>
      </c>
      <c r="F35" s="234">
        <f t="shared" si="0"/>
        <v>1.125</v>
      </c>
      <c r="G35" s="234">
        <f>E35/C35</f>
        <v>0.25</v>
      </c>
      <c r="H35" s="31">
        <f t="shared" si="2"/>
        <v>11</v>
      </c>
      <c r="I35" s="234">
        <f t="shared" si="3"/>
        <v>1.375</v>
      </c>
      <c r="K35" s="20">
        <f t="shared" si="4"/>
        <v>19</v>
      </c>
    </row>
    <row r="36" spans="1:11" ht="20.25">
      <c r="A36" s="1">
        <v>30</v>
      </c>
      <c r="B36" s="6" t="s">
        <v>102</v>
      </c>
      <c r="C36" s="31">
        <v>0</v>
      </c>
      <c r="D36" s="31">
        <v>9</v>
      </c>
      <c r="E36" s="31">
        <v>1</v>
      </c>
      <c r="F36" s="233">
        <v>0</v>
      </c>
      <c r="G36" s="233">
        <v>0</v>
      </c>
      <c r="H36" s="233">
        <f t="shared" si="2"/>
        <v>10</v>
      </c>
      <c r="I36" s="233">
        <v>0</v>
      </c>
      <c r="K36" s="20">
        <f t="shared" si="4"/>
        <v>10</v>
      </c>
    </row>
    <row r="37" spans="1:11" ht="20.25">
      <c r="A37" s="1">
        <v>31</v>
      </c>
      <c r="B37" s="26" t="s">
        <v>110</v>
      </c>
      <c r="C37" s="31">
        <v>0</v>
      </c>
      <c r="D37" s="31">
        <v>11</v>
      </c>
      <c r="E37" s="31">
        <v>2</v>
      </c>
      <c r="F37" s="233">
        <v>0</v>
      </c>
      <c r="G37" s="233">
        <v>0</v>
      </c>
      <c r="H37" s="233">
        <f t="shared" si="2"/>
        <v>13</v>
      </c>
      <c r="I37" s="233">
        <v>0</v>
      </c>
      <c r="K37" s="20">
        <f t="shared" si="4"/>
        <v>13</v>
      </c>
    </row>
    <row r="38" spans="1:11" ht="20.25">
      <c r="A38" s="1">
        <v>32</v>
      </c>
      <c r="B38" s="26" t="s">
        <v>106</v>
      </c>
      <c r="C38" s="31">
        <v>1</v>
      </c>
      <c r="D38" s="31">
        <v>11</v>
      </c>
      <c r="E38" s="31">
        <v>0</v>
      </c>
      <c r="F38" s="233">
        <f t="shared" si="0"/>
        <v>11</v>
      </c>
      <c r="G38" s="233">
        <f>E38/C38</f>
        <v>0</v>
      </c>
      <c r="H38" s="233">
        <f t="shared" si="2"/>
        <v>11</v>
      </c>
      <c r="I38" s="233">
        <f>H38/C38</f>
        <v>11</v>
      </c>
      <c r="K38" s="20">
        <f t="shared" si="4"/>
        <v>12</v>
      </c>
    </row>
    <row r="39" spans="1:11" ht="20.25">
      <c r="A39" s="1">
        <v>33</v>
      </c>
      <c r="B39" s="26" t="s">
        <v>111</v>
      </c>
      <c r="C39" s="31">
        <v>0</v>
      </c>
      <c r="D39" s="31">
        <v>5</v>
      </c>
      <c r="E39" s="31">
        <v>0</v>
      </c>
      <c r="F39" s="233">
        <v>0</v>
      </c>
      <c r="G39" s="233">
        <v>0</v>
      </c>
      <c r="H39" s="233">
        <f t="shared" si="2"/>
        <v>5</v>
      </c>
      <c r="I39" s="233">
        <v>0</v>
      </c>
      <c r="K39" s="20">
        <f t="shared" si="4"/>
        <v>5</v>
      </c>
    </row>
    <row r="40" spans="1:11" ht="20.25">
      <c r="A40" s="42">
        <v>34</v>
      </c>
      <c r="B40" s="166" t="s">
        <v>226</v>
      </c>
      <c r="C40" s="194">
        <v>0</v>
      </c>
      <c r="D40" s="194">
        <v>0</v>
      </c>
      <c r="E40" s="194">
        <v>0</v>
      </c>
      <c r="F40" s="242">
        <v>0</v>
      </c>
      <c r="G40" s="242">
        <v>0</v>
      </c>
      <c r="H40" s="194">
        <f>SUM(D40:E40)</f>
        <v>0</v>
      </c>
      <c r="I40" s="242">
        <v>0</v>
      </c>
      <c r="K40" s="20">
        <f t="shared" si="4"/>
        <v>0</v>
      </c>
    </row>
    <row r="41" spans="1:11" ht="20.25">
      <c r="A41" s="25">
        <v>35</v>
      </c>
      <c r="B41" s="108" t="s">
        <v>169</v>
      </c>
      <c r="C41" s="36">
        <v>0</v>
      </c>
      <c r="D41" s="36">
        <v>0</v>
      </c>
      <c r="E41" s="36">
        <v>62</v>
      </c>
      <c r="F41" s="416">
        <v>0</v>
      </c>
      <c r="G41" s="416">
        <v>0</v>
      </c>
      <c r="H41" s="36">
        <f t="shared" si="2"/>
        <v>62</v>
      </c>
      <c r="I41" s="416">
        <v>0</v>
      </c>
      <c r="K41" s="20">
        <f t="shared" si="4"/>
        <v>62</v>
      </c>
    </row>
    <row r="42" spans="1:11" ht="20.25">
      <c r="A42" s="1">
        <v>36</v>
      </c>
      <c r="B42" s="26" t="s">
        <v>170</v>
      </c>
      <c r="C42" s="31">
        <v>0</v>
      </c>
      <c r="D42" s="31">
        <v>0</v>
      </c>
      <c r="E42" s="31">
        <v>45</v>
      </c>
      <c r="F42" s="233">
        <v>0</v>
      </c>
      <c r="G42" s="233">
        <v>0</v>
      </c>
      <c r="H42" s="31">
        <f t="shared" si="2"/>
        <v>45</v>
      </c>
      <c r="I42" s="233">
        <v>0</v>
      </c>
      <c r="K42" s="20">
        <f t="shared" si="4"/>
        <v>45</v>
      </c>
    </row>
    <row r="43" spans="1:11" ht="20.25">
      <c r="A43" s="1">
        <v>37</v>
      </c>
      <c r="B43" s="26" t="s">
        <v>171</v>
      </c>
      <c r="C43" s="31">
        <v>0</v>
      </c>
      <c r="D43" s="31">
        <v>5</v>
      </c>
      <c r="E43" s="31">
        <v>0</v>
      </c>
      <c r="F43" s="233">
        <v>0</v>
      </c>
      <c r="G43" s="233">
        <v>0</v>
      </c>
      <c r="H43" s="31">
        <f t="shared" si="2"/>
        <v>5</v>
      </c>
      <c r="I43" s="233">
        <v>0</v>
      </c>
      <c r="K43" s="20">
        <f t="shared" si="4"/>
        <v>5</v>
      </c>
    </row>
    <row r="44" spans="1:11" ht="20.25">
      <c r="A44" s="1">
        <v>38</v>
      </c>
      <c r="B44" s="26" t="s">
        <v>265</v>
      </c>
      <c r="C44" s="31">
        <v>0</v>
      </c>
      <c r="D44" s="31">
        <v>2</v>
      </c>
      <c r="E44" s="31">
        <v>0</v>
      </c>
      <c r="F44" s="233">
        <v>0</v>
      </c>
      <c r="G44" s="233">
        <v>0</v>
      </c>
      <c r="H44" s="31">
        <f>SUM(D44:E44)</f>
        <v>2</v>
      </c>
      <c r="I44" s="233">
        <v>0</v>
      </c>
      <c r="K44" s="20">
        <f t="shared" si="4"/>
        <v>2</v>
      </c>
    </row>
    <row r="45" spans="1:11" ht="20.25">
      <c r="A45" s="1">
        <v>39</v>
      </c>
      <c r="B45" s="26" t="s">
        <v>283</v>
      </c>
      <c r="C45" s="31">
        <v>0</v>
      </c>
      <c r="D45" s="31">
        <v>2</v>
      </c>
      <c r="E45" s="31">
        <v>0</v>
      </c>
      <c r="F45" s="233">
        <v>0</v>
      </c>
      <c r="G45" s="233">
        <v>0</v>
      </c>
      <c r="H45" s="31">
        <f>SUM(D45:E45)</f>
        <v>2</v>
      </c>
      <c r="I45" s="233">
        <v>0</v>
      </c>
      <c r="K45" s="20">
        <f>SUM(C45:E45)</f>
        <v>2</v>
      </c>
    </row>
    <row r="46" spans="1:11" ht="20.25">
      <c r="A46" s="1">
        <v>40</v>
      </c>
      <c r="B46" s="26" t="s">
        <v>251</v>
      </c>
      <c r="C46" s="31">
        <v>0</v>
      </c>
      <c r="D46" s="31">
        <v>2</v>
      </c>
      <c r="E46" s="31">
        <v>6</v>
      </c>
      <c r="F46" s="233">
        <v>0</v>
      </c>
      <c r="G46" s="233">
        <v>0</v>
      </c>
      <c r="H46" s="31">
        <f>SUM(D46:E46)</f>
        <v>8</v>
      </c>
      <c r="I46" s="233">
        <v>0</v>
      </c>
      <c r="K46" s="20">
        <f>SUM(C46:E46)</f>
        <v>8</v>
      </c>
    </row>
    <row r="47" spans="1:9" ht="20.25">
      <c r="A47" s="1">
        <v>41</v>
      </c>
      <c r="B47" s="26" t="s">
        <v>291</v>
      </c>
      <c r="C47" s="31">
        <v>0</v>
      </c>
      <c r="D47" s="31">
        <v>3</v>
      </c>
      <c r="E47" s="31">
        <v>0</v>
      </c>
      <c r="F47" s="233">
        <v>0</v>
      </c>
      <c r="G47" s="233">
        <v>0</v>
      </c>
      <c r="H47" s="31">
        <f>SUM(D47:E47)</f>
        <v>3</v>
      </c>
      <c r="I47" s="233">
        <v>0</v>
      </c>
    </row>
    <row r="48" spans="1:9" ht="20.25">
      <c r="A48" s="1">
        <v>42</v>
      </c>
      <c r="B48" s="26" t="s">
        <v>292</v>
      </c>
      <c r="C48" s="31">
        <v>0</v>
      </c>
      <c r="D48" s="31">
        <v>1</v>
      </c>
      <c r="E48" s="31">
        <v>0</v>
      </c>
      <c r="F48" s="233">
        <v>0</v>
      </c>
      <c r="G48" s="233">
        <v>0</v>
      </c>
      <c r="H48" s="31">
        <f>SUM(D48:E48)</f>
        <v>1</v>
      </c>
      <c r="I48" s="233">
        <v>0</v>
      </c>
    </row>
    <row r="49" spans="1:11" s="120" customFormat="1" ht="21">
      <c r="A49" s="185"/>
      <c r="B49" s="185" t="s">
        <v>200</v>
      </c>
      <c r="C49" s="236">
        <f>SUM(C5:C13,C16:C48)</f>
        <v>2116</v>
      </c>
      <c r="D49" s="236">
        <f>SUM(D5:D13,D16:D48)</f>
        <v>2638</v>
      </c>
      <c r="E49" s="236">
        <f>SUM(E5:E13,E16:E48)</f>
        <v>1743</v>
      </c>
      <c r="F49" s="241">
        <f t="shared" si="0"/>
        <v>1.2466918714555766</v>
      </c>
      <c r="G49" s="241">
        <f>E49/C49</f>
        <v>0.8237240075614367</v>
      </c>
      <c r="H49" s="236">
        <f>SUM(H16:H43,H5:H13)</f>
        <v>4365</v>
      </c>
      <c r="I49" s="241">
        <f>H49/C49</f>
        <v>2.0628544423440456</v>
      </c>
      <c r="K49" s="120">
        <f t="shared" si="4"/>
        <v>6497</v>
      </c>
    </row>
    <row r="50" spans="1:11" s="120" customFormat="1" ht="21">
      <c r="A50" s="1">
        <v>43</v>
      </c>
      <c r="B50" s="26" t="s">
        <v>152</v>
      </c>
      <c r="C50" s="31">
        <v>0</v>
      </c>
      <c r="D50" s="31">
        <v>165</v>
      </c>
      <c r="E50" s="31">
        <v>251</v>
      </c>
      <c r="F50" s="233">
        <v>0</v>
      </c>
      <c r="G50" s="233">
        <v>0</v>
      </c>
      <c r="H50" s="233">
        <f t="shared" si="2"/>
        <v>416</v>
      </c>
      <c r="I50" s="233">
        <v>0</v>
      </c>
      <c r="K50" s="20">
        <f t="shared" si="4"/>
        <v>416</v>
      </c>
    </row>
    <row r="51" spans="1:11" ht="20.25">
      <c r="A51" s="1">
        <v>44</v>
      </c>
      <c r="B51" s="26" t="s">
        <v>153</v>
      </c>
      <c r="C51" s="31">
        <v>136</v>
      </c>
      <c r="D51" s="31">
        <v>95</v>
      </c>
      <c r="E51" s="31">
        <v>91</v>
      </c>
      <c r="F51" s="234">
        <f t="shared" si="0"/>
        <v>0.6985294117647058</v>
      </c>
      <c r="G51" s="234">
        <f aca="true" t="shared" si="5" ref="G51:G57">E51/C51</f>
        <v>0.6691176470588235</v>
      </c>
      <c r="H51" s="31">
        <f t="shared" si="2"/>
        <v>186</v>
      </c>
      <c r="I51" s="234">
        <f aca="true" t="shared" si="6" ref="I51:I57">H51/C51</f>
        <v>1.3676470588235294</v>
      </c>
      <c r="K51" s="20">
        <f t="shared" si="4"/>
        <v>322</v>
      </c>
    </row>
    <row r="52" spans="1:11" ht="20.25">
      <c r="A52" s="1">
        <v>45</v>
      </c>
      <c r="B52" s="26" t="s">
        <v>155</v>
      </c>
      <c r="C52" s="31">
        <v>68</v>
      </c>
      <c r="D52" s="31">
        <v>59</v>
      </c>
      <c r="E52" s="31">
        <v>35</v>
      </c>
      <c r="F52" s="234">
        <f t="shared" si="0"/>
        <v>0.8676470588235294</v>
      </c>
      <c r="G52" s="234">
        <f t="shared" si="5"/>
        <v>0.5147058823529411</v>
      </c>
      <c r="H52" s="31">
        <f t="shared" si="2"/>
        <v>94</v>
      </c>
      <c r="I52" s="234">
        <f t="shared" si="6"/>
        <v>1.3823529411764706</v>
      </c>
      <c r="K52" s="20">
        <f t="shared" si="4"/>
        <v>162</v>
      </c>
    </row>
    <row r="53" spans="1:11" ht="20.25">
      <c r="A53" s="1">
        <v>46</v>
      </c>
      <c r="B53" s="26" t="s">
        <v>8</v>
      </c>
      <c r="C53" s="31">
        <v>95</v>
      </c>
      <c r="D53" s="31">
        <v>50</v>
      </c>
      <c r="E53" s="31">
        <v>23</v>
      </c>
      <c r="F53" s="234">
        <f t="shared" si="0"/>
        <v>0.5263157894736842</v>
      </c>
      <c r="G53" s="234">
        <f t="shared" si="5"/>
        <v>0.24210526315789474</v>
      </c>
      <c r="H53" s="31">
        <f t="shared" si="2"/>
        <v>73</v>
      </c>
      <c r="I53" s="234">
        <f t="shared" si="6"/>
        <v>0.7684210526315789</v>
      </c>
      <c r="K53" s="20">
        <f t="shared" si="4"/>
        <v>168</v>
      </c>
    </row>
    <row r="54" spans="1:11" ht="20.25">
      <c r="A54" s="1">
        <v>47</v>
      </c>
      <c r="B54" s="26" t="s">
        <v>156</v>
      </c>
      <c r="C54" s="31">
        <f>SUM(C55:C56)</f>
        <v>118</v>
      </c>
      <c r="D54" s="31">
        <f>SUM(D55:D56)</f>
        <v>19</v>
      </c>
      <c r="E54" s="31">
        <f>SUM(E55:E56)</f>
        <v>36</v>
      </c>
      <c r="F54" s="234">
        <f t="shared" si="0"/>
        <v>0.16101694915254236</v>
      </c>
      <c r="G54" s="234">
        <f t="shared" si="5"/>
        <v>0.3050847457627119</v>
      </c>
      <c r="H54" s="31">
        <f t="shared" si="2"/>
        <v>55</v>
      </c>
      <c r="I54" s="234">
        <f t="shared" si="6"/>
        <v>0.4661016949152542</v>
      </c>
      <c r="K54" s="20">
        <f t="shared" si="4"/>
        <v>173</v>
      </c>
    </row>
    <row r="55" spans="1:11" ht="20.25">
      <c r="A55" s="1"/>
      <c r="B55" s="26" t="s">
        <v>166</v>
      </c>
      <c r="C55" s="31">
        <v>28</v>
      </c>
      <c r="D55" s="31">
        <v>11</v>
      </c>
      <c r="E55" s="31">
        <v>14</v>
      </c>
      <c r="F55" s="234">
        <f t="shared" si="0"/>
        <v>0.39285714285714285</v>
      </c>
      <c r="G55" s="234">
        <f t="shared" si="5"/>
        <v>0.5</v>
      </c>
      <c r="H55" s="31">
        <f t="shared" si="2"/>
        <v>25</v>
      </c>
      <c r="I55" s="234">
        <f t="shared" si="6"/>
        <v>0.8928571428571429</v>
      </c>
      <c r="K55" s="20">
        <f t="shared" si="4"/>
        <v>53</v>
      </c>
    </row>
    <row r="56" spans="1:11" ht="20.25">
      <c r="A56" s="1"/>
      <c r="B56" s="26" t="s">
        <v>167</v>
      </c>
      <c r="C56" s="31">
        <v>90</v>
      </c>
      <c r="D56" s="31">
        <v>8</v>
      </c>
      <c r="E56" s="31">
        <v>22</v>
      </c>
      <c r="F56" s="234">
        <f t="shared" si="0"/>
        <v>0.08888888888888889</v>
      </c>
      <c r="G56" s="234">
        <f t="shared" si="5"/>
        <v>0.24444444444444444</v>
      </c>
      <c r="H56" s="31">
        <f t="shared" si="2"/>
        <v>30</v>
      </c>
      <c r="I56" s="234">
        <f t="shared" si="6"/>
        <v>0.3333333333333333</v>
      </c>
      <c r="K56" s="20">
        <f t="shared" si="4"/>
        <v>120</v>
      </c>
    </row>
    <row r="57" spans="1:11" ht="20.25">
      <c r="A57" s="1">
        <v>48</v>
      </c>
      <c r="B57" s="26" t="s">
        <v>157</v>
      </c>
      <c r="C57" s="31">
        <v>8</v>
      </c>
      <c r="D57" s="31">
        <v>39</v>
      </c>
      <c r="E57" s="31">
        <v>31</v>
      </c>
      <c r="F57" s="234">
        <f t="shared" si="0"/>
        <v>4.875</v>
      </c>
      <c r="G57" s="234">
        <f t="shared" si="5"/>
        <v>3.875</v>
      </c>
      <c r="H57" s="31">
        <f t="shared" si="2"/>
        <v>70</v>
      </c>
      <c r="I57" s="234">
        <f t="shared" si="6"/>
        <v>8.75</v>
      </c>
      <c r="K57" s="20">
        <f t="shared" si="4"/>
        <v>78</v>
      </c>
    </row>
    <row r="58" spans="1:11" ht="20.25">
      <c r="A58" s="1">
        <v>49</v>
      </c>
      <c r="B58" s="26" t="s">
        <v>158</v>
      </c>
      <c r="C58" s="31">
        <v>0</v>
      </c>
      <c r="D58" s="31">
        <v>0</v>
      </c>
      <c r="E58" s="31">
        <v>0</v>
      </c>
      <c r="F58" s="233">
        <v>0</v>
      </c>
      <c r="G58" s="233">
        <v>0</v>
      </c>
      <c r="H58" s="31">
        <f t="shared" si="2"/>
        <v>0</v>
      </c>
      <c r="I58" s="233">
        <v>0</v>
      </c>
      <c r="K58" s="20">
        <f t="shared" si="4"/>
        <v>0</v>
      </c>
    </row>
    <row r="59" spans="1:11" ht="20.25">
      <c r="A59" s="1">
        <v>50</v>
      </c>
      <c r="B59" s="26" t="s">
        <v>159</v>
      </c>
      <c r="C59" s="31">
        <v>0</v>
      </c>
      <c r="D59" s="31">
        <v>77</v>
      </c>
      <c r="E59" s="31">
        <v>74</v>
      </c>
      <c r="F59" s="233">
        <v>0</v>
      </c>
      <c r="G59" s="233">
        <v>0</v>
      </c>
      <c r="H59" s="233">
        <f t="shared" si="2"/>
        <v>151</v>
      </c>
      <c r="I59" s="233">
        <v>0</v>
      </c>
      <c r="K59" s="20">
        <f t="shared" si="4"/>
        <v>151</v>
      </c>
    </row>
    <row r="60" spans="1:11" ht="20.25">
      <c r="A60" s="1">
        <v>51</v>
      </c>
      <c r="B60" s="44" t="s">
        <v>160</v>
      </c>
      <c r="C60" s="31">
        <v>0</v>
      </c>
      <c r="D60" s="31">
        <v>27</v>
      </c>
      <c r="E60" s="31">
        <v>36</v>
      </c>
      <c r="F60" s="233">
        <v>0</v>
      </c>
      <c r="G60" s="233">
        <v>0</v>
      </c>
      <c r="H60" s="233">
        <f t="shared" si="2"/>
        <v>63</v>
      </c>
      <c r="I60" s="233">
        <v>0</v>
      </c>
      <c r="K60" s="20">
        <f t="shared" si="4"/>
        <v>63</v>
      </c>
    </row>
    <row r="61" spans="1:11" ht="20.25">
      <c r="A61" s="1">
        <v>52</v>
      </c>
      <c r="B61" s="26" t="s">
        <v>161</v>
      </c>
      <c r="C61" s="31">
        <v>4</v>
      </c>
      <c r="D61" s="31">
        <v>67</v>
      </c>
      <c r="E61" s="31">
        <v>44</v>
      </c>
      <c r="F61" s="234">
        <f t="shared" si="0"/>
        <v>16.75</v>
      </c>
      <c r="G61" s="234">
        <f>E61/C61</f>
        <v>11</v>
      </c>
      <c r="H61" s="233">
        <f t="shared" si="2"/>
        <v>111</v>
      </c>
      <c r="I61" s="234">
        <f>H61/C61</f>
        <v>27.75</v>
      </c>
      <c r="K61" s="20">
        <f t="shared" si="4"/>
        <v>115</v>
      </c>
    </row>
    <row r="62" spans="1:11" ht="20.25">
      <c r="A62" s="1">
        <v>53</v>
      </c>
      <c r="B62" s="26" t="s">
        <v>162</v>
      </c>
      <c r="C62" s="31">
        <v>0</v>
      </c>
      <c r="D62" s="31">
        <v>19</v>
      </c>
      <c r="E62" s="31">
        <v>13</v>
      </c>
      <c r="F62" s="233">
        <v>0</v>
      </c>
      <c r="G62" s="233">
        <v>0</v>
      </c>
      <c r="H62" s="233">
        <f t="shared" si="2"/>
        <v>32</v>
      </c>
      <c r="I62" s="233">
        <v>0</v>
      </c>
      <c r="K62" s="20">
        <f t="shared" si="4"/>
        <v>32</v>
      </c>
    </row>
    <row r="63" spans="1:11" ht="20.25">
      <c r="A63" s="1">
        <v>54</v>
      </c>
      <c r="B63" s="26" t="s">
        <v>173</v>
      </c>
      <c r="C63" s="31">
        <v>12</v>
      </c>
      <c r="D63" s="31">
        <v>6</v>
      </c>
      <c r="E63" s="31">
        <v>0</v>
      </c>
      <c r="F63" s="234">
        <f t="shared" si="0"/>
        <v>0.5</v>
      </c>
      <c r="G63" s="234">
        <f>E63/C63</f>
        <v>0</v>
      </c>
      <c r="H63" s="31">
        <f t="shared" si="2"/>
        <v>6</v>
      </c>
      <c r="I63" s="234">
        <f>H63/C63</f>
        <v>0.5</v>
      </c>
      <c r="K63" s="20">
        <f t="shared" si="4"/>
        <v>18</v>
      </c>
    </row>
    <row r="64" spans="1:11" ht="20.25">
      <c r="A64" s="1">
        <v>55</v>
      </c>
      <c r="B64" s="26" t="s">
        <v>139</v>
      </c>
      <c r="C64" s="31">
        <v>0</v>
      </c>
      <c r="D64" s="31">
        <v>0</v>
      </c>
      <c r="E64" s="31">
        <v>0</v>
      </c>
      <c r="F64" s="233">
        <v>0</v>
      </c>
      <c r="G64" s="233">
        <v>0</v>
      </c>
      <c r="H64" s="233">
        <f t="shared" si="2"/>
        <v>0</v>
      </c>
      <c r="I64" s="233">
        <v>0</v>
      </c>
      <c r="K64" s="20">
        <f t="shared" si="4"/>
        <v>0</v>
      </c>
    </row>
    <row r="65" spans="1:11" ht="20.25">
      <c r="A65" s="1">
        <v>56</v>
      </c>
      <c r="B65" s="26" t="s">
        <v>148</v>
      </c>
      <c r="C65" s="31">
        <v>0</v>
      </c>
      <c r="D65" s="31">
        <v>0</v>
      </c>
      <c r="E65" s="31">
        <v>0</v>
      </c>
      <c r="F65" s="233">
        <v>0</v>
      </c>
      <c r="G65" s="233">
        <v>0</v>
      </c>
      <c r="H65" s="233">
        <f t="shared" si="2"/>
        <v>0</v>
      </c>
      <c r="I65" s="233">
        <v>0</v>
      </c>
      <c r="K65" s="20">
        <f t="shared" si="4"/>
        <v>0</v>
      </c>
    </row>
    <row r="66" spans="1:11" ht="20.25">
      <c r="A66" s="1">
        <v>57</v>
      </c>
      <c r="B66" s="26" t="s">
        <v>282</v>
      </c>
      <c r="C66" s="31">
        <v>0</v>
      </c>
      <c r="D66" s="31">
        <v>3</v>
      </c>
      <c r="E66" s="31">
        <v>1</v>
      </c>
      <c r="F66" s="233">
        <v>0</v>
      </c>
      <c r="G66" s="233">
        <v>0</v>
      </c>
      <c r="H66" s="233">
        <f>SUM(D66:E66)</f>
        <v>4</v>
      </c>
      <c r="I66" s="233">
        <v>0</v>
      </c>
      <c r="K66" s="20">
        <f>SUM(C66:E66)</f>
        <v>4</v>
      </c>
    </row>
    <row r="67" spans="1:11" s="120" customFormat="1" ht="21">
      <c r="A67" s="185"/>
      <c r="B67" s="185" t="s">
        <v>201</v>
      </c>
      <c r="C67" s="236">
        <f>SUM(C50:C54,C57:C66)</f>
        <v>441</v>
      </c>
      <c r="D67" s="236">
        <f>SUM(D50:D54,D57:D66)</f>
        <v>626</v>
      </c>
      <c r="E67" s="236">
        <f>SUM(E50:E54,E57:E66)</f>
        <v>635</v>
      </c>
      <c r="F67" s="241">
        <f t="shared" si="0"/>
        <v>1.4195011337868482</v>
      </c>
      <c r="G67" s="241">
        <f aca="true" t="shared" si="7" ref="G67:G89">E67/C67</f>
        <v>1.439909297052154</v>
      </c>
      <c r="H67" s="236">
        <f t="shared" si="2"/>
        <v>1261</v>
      </c>
      <c r="I67" s="241">
        <f>H67/C67</f>
        <v>2.8594104308390023</v>
      </c>
      <c r="K67" s="20">
        <f t="shared" si="4"/>
        <v>1702</v>
      </c>
    </row>
    <row r="68" spans="1:11" s="120" customFormat="1" ht="21">
      <c r="A68" s="1">
        <v>58</v>
      </c>
      <c r="B68" s="26" t="s">
        <v>150</v>
      </c>
      <c r="C68" s="31">
        <v>1</v>
      </c>
      <c r="D68" s="31">
        <v>89</v>
      </c>
      <c r="E68" s="31">
        <v>114</v>
      </c>
      <c r="F68" s="234">
        <f t="shared" si="0"/>
        <v>89</v>
      </c>
      <c r="G68" s="234">
        <f t="shared" si="7"/>
        <v>114</v>
      </c>
      <c r="H68" s="31">
        <f t="shared" si="2"/>
        <v>203</v>
      </c>
      <c r="I68" s="234">
        <f>H68/C68</f>
        <v>203</v>
      </c>
      <c r="K68" s="20">
        <f t="shared" si="4"/>
        <v>204</v>
      </c>
    </row>
    <row r="69" spans="1:11" ht="20.25">
      <c r="A69" s="1">
        <v>59</v>
      </c>
      <c r="B69" s="26" t="s">
        <v>41</v>
      </c>
      <c r="C69" s="31">
        <v>36</v>
      </c>
      <c r="D69" s="31">
        <v>17</v>
      </c>
      <c r="E69" s="31">
        <v>13</v>
      </c>
      <c r="F69" s="234">
        <f t="shared" si="0"/>
        <v>0.4722222222222222</v>
      </c>
      <c r="G69" s="234">
        <f t="shared" si="7"/>
        <v>0.3611111111111111</v>
      </c>
      <c r="H69" s="31">
        <f t="shared" si="2"/>
        <v>30</v>
      </c>
      <c r="I69" s="234">
        <f>H69/C69</f>
        <v>0.8333333333333334</v>
      </c>
      <c r="K69" s="20">
        <f t="shared" si="4"/>
        <v>66</v>
      </c>
    </row>
    <row r="70" spans="1:11" ht="20.25">
      <c r="A70" s="1">
        <v>60</v>
      </c>
      <c r="B70" s="26" t="s">
        <v>124</v>
      </c>
      <c r="C70" s="31">
        <v>59</v>
      </c>
      <c r="D70" s="31">
        <v>26</v>
      </c>
      <c r="E70" s="31">
        <v>0</v>
      </c>
      <c r="F70" s="234">
        <f>D70/C70</f>
        <v>0.4406779661016949</v>
      </c>
      <c r="G70" s="234">
        <f t="shared" si="7"/>
        <v>0</v>
      </c>
      <c r="H70" s="31">
        <f>SUM(D70:E70)</f>
        <v>26</v>
      </c>
      <c r="I70" s="234">
        <f aca="true" t="shared" si="8" ref="I70:I89">H70/C70</f>
        <v>0.4406779661016949</v>
      </c>
      <c r="K70" s="20">
        <f t="shared" si="4"/>
        <v>85</v>
      </c>
    </row>
    <row r="71" spans="1:11" ht="20.25">
      <c r="A71" s="1">
        <v>61</v>
      </c>
      <c r="B71" s="26" t="s">
        <v>125</v>
      </c>
      <c r="C71" s="31">
        <v>49</v>
      </c>
      <c r="D71" s="31">
        <v>4</v>
      </c>
      <c r="E71" s="31">
        <v>0</v>
      </c>
      <c r="F71" s="234">
        <f>D71/C71</f>
        <v>0.08163265306122448</v>
      </c>
      <c r="G71" s="234">
        <f t="shared" si="7"/>
        <v>0</v>
      </c>
      <c r="H71" s="31">
        <f>SUM(D71:E71)</f>
        <v>4</v>
      </c>
      <c r="I71" s="234">
        <f t="shared" si="8"/>
        <v>0.08163265306122448</v>
      </c>
      <c r="K71" s="20">
        <f t="shared" si="4"/>
        <v>53</v>
      </c>
    </row>
    <row r="72" spans="1:11" s="120" customFormat="1" ht="21">
      <c r="A72" s="1">
        <v>62</v>
      </c>
      <c r="B72" s="26" t="s">
        <v>126</v>
      </c>
      <c r="C72" s="31">
        <v>0</v>
      </c>
      <c r="D72" s="31">
        <v>31</v>
      </c>
      <c r="E72" s="31">
        <v>0</v>
      </c>
      <c r="F72" s="233">
        <v>0</v>
      </c>
      <c r="G72" s="233">
        <v>0</v>
      </c>
      <c r="H72" s="31">
        <f>SUM(D72:E72)</f>
        <v>31</v>
      </c>
      <c r="I72" s="233">
        <v>0</v>
      </c>
      <c r="K72" s="20">
        <f aca="true" t="shared" si="9" ref="K72:K89">SUM(C72:E72)</f>
        <v>31</v>
      </c>
    </row>
    <row r="73" spans="1:11" s="120" customFormat="1" ht="21">
      <c r="A73" s="1">
        <v>63</v>
      </c>
      <c r="B73" s="26" t="s">
        <v>289</v>
      </c>
      <c r="C73" s="31">
        <v>0</v>
      </c>
      <c r="D73" s="31">
        <v>8</v>
      </c>
      <c r="E73" s="31">
        <v>3</v>
      </c>
      <c r="F73" s="233">
        <v>0</v>
      </c>
      <c r="G73" s="233">
        <v>0</v>
      </c>
      <c r="H73" s="31">
        <f>SUM(D73:E73)</f>
        <v>11</v>
      </c>
      <c r="I73" s="233">
        <v>0</v>
      </c>
      <c r="K73" s="20"/>
    </row>
    <row r="74" spans="1:11" ht="21">
      <c r="A74" s="185"/>
      <c r="B74" s="185" t="s">
        <v>202</v>
      </c>
      <c r="C74" s="236">
        <f>SUM(C68:C69,C70:C73)</f>
        <v>145</v>
      </c>
      <c r="D74" s="236">
        <f>SUM(D68:D69,D70:D73)</f>
        <v>175</v>
      </c>
      <c r="E74" s="236">
        <f>SUM(E68:E69,E70:E73)</f>
        <v>130</v>
      </c>
      <c r="F74" s="241">
        <f aca="true" t="shared" si="10" ref="F74:F89">D74/C74</f>
        <v>1.206896551724138</v>
      </c>
      <c r="G74" s="241">
        <f t="shared" si="7"/>
        <v>0.896551724137931</v>
      </c>
      <c r="H74" s="236">
        <f>SUM(D74:E74)</f>
        <v>305</v>
      </c>
      <c r="I74" s="241">
        <f t="shared" si="8"/>
        <v>2.103448275862069</v>
      </c>
      <c r="K74" s="20">
        <f t="shared" si="9"/>
        <v>450</v>
      </c>
    </row>
    <row r="75" spans="1:11" ht="20.25">
      <c r="A75" s="1">
        <v>64</v>
      </c>
      <c r="B75" s="26" t="s">
        <v>98</v>
      </c>
      <c r="C75" s="31">
        <v>4</v>
      </c>
      <c r="D75" s="31">
        <v>64</v>
      </c>
      <c r="E75" s="31">
        <v>48</v>
      </c>
      <c r="F75" s="234">
        <f t="shared" si="10"/>
        <v>16</v>
      </c>
      <c r="G75" s="234">
        <f t="shared" si="7"/>
        <v>12</v>
      </c>
      <c r="H75" s="31">
        <f aca="true" t="shared" si="11" ref="H75:H89">SUM(D75:E75)</f>
        <v>112</v>
      </c>
      <c r="I75" s="234">
        <f t="shared" si="8"/>
        <v>28</v>
      </c>
      <c r="K75" s="20">
        <f t="shared" si="9"/>
        <v>116</v>
      </c>
    </row>
    <row r="76" spans="1:11" ht="20.25">
      <c r="A76" s="42">
        <v>65</v>
      </c>
      <c r="B76" s="166" t="s">
        <v>180</v>
      </c>
      <c r="C76" s="194">
        <v>0</v>
      </c>
      <c r="D76" s="194">
        <v>29</v>
      </c>
      <c r="E76" s="194">
        <v>1</v>
      </c>
      <c r="F76" s="242">
        <v>0</v>
      </c>
      <c r="G76" s="242">
        <v>0</v>
      </c>
      <c r="H76" s="242">
        <f t="shared" si="11"/>
        <v>30</v>
      </c>
      <c r="I76" s="242">
        <v>0</v>
      </c>
      <c r="K76" s="20">
        <f t="shared" si="9"/>
        <v>30</v>
      </c>
    </row>
    <row r="77" spans="1:11" ht="20.25">
      <c r="A77" s="25">
        <v>66</v>
      </c>
      <c r="B77" s="108" t="s">
        <v>151</v>
      </c>
      <c r="C77" s="36">
        <v>3</v>
      </c>
      <c r="D77" s="36">
        <v>10</v>
      </c>
      <c r="E77" s="36">
        <v>1</v>
      </c>
      <c r="F77" s="417">
        <f t="shared" si="10"/>
        <v>3.3333333333333335</v>
      </c>
      <c r="G77" s="417">
        <f t="shared" si="7"/>
        <v>0.3333333333333333</v>
      </c>
      <c r="H77" s="36">
        <f t="shared" si="11"/>
        <v>11</v>
      </c>
      <c r="I77" s="417">
        <f t="shared" si="8"/>
        <v>3.6666666666666665</v>
      </c>
      <c r="K77" s="20">
        <f t="shared" si="9"/>
        <v>14</v>
      </c>
    </row>
    <row r="78" spans="1:11" ht="20.25">
      <c r="A78" s="1">
        <v>67</v>
      </c>
      <c r="B78" s="26" t="s">
        <v>99</v>
      </c>
      <c r="C78" s="31">
        <v>32</v>
      </c>
      <c r="D78" s="31">
        <v>14</v>
      </c>
      <c r="E78" s="31">
        <v>1</v>
      </c>
      <c r="F78" s="234">
        <f t="shared" si="10"/>
        <v>0.4375</v>
      </c>
      <c r="G78" s="234">
        <f t="shared" si="7"/>
        <v>0.03125</v>
      </c>
      <c r="H78" s="31">
        <f t="shared" si="11"/>
        <v>15</v>
      </c>
      <c r="I78" s="234">
        <f t="shared" si="8"/>
        <v>0.46875</v>
      </c>
      <c r="K78" s="20">
        <f t="shared" si="9"/>
        <v>47</v>
      </c>
    </row>
    <row r="79" spans="1:11" ht="20.25">
      <c r="A79" s="1">
        <v>68</v>
      </c>
      <c r="B79" s="26" t="s">
        <v>100</v>
      </c>
      <c r="C79" s="31">
        <v>31</v>
      </c>
      <c r="D79" s="31">
        <v>19</v>
      </c>
      <c r="E79" s="31">
        <v>1</v>
      </c>
      <c r="F79" s="234">
        <f t="shared" si="10"/>
        <v>0.6129032258064516</v>
      </c>
      <c r="G79" s="234">
        <f t="shared" si="7"/>
        <v>0.03225806451612903</v>
      </c>
      <c r="H79" s="31">
        <f t="shared" si="11"/>
        <v>20</v>
      </c>
      <c r="I79" s="234">
        <f t="shared" si="8"/>
        <v>0.6451612903225806</v>
      </c>
      <c r="K79" s="20">
        <f t="shared" si="9"/>
        <v>51</v>
      </c>
    </row>
    <row r="80" spans="1:11" s="120" customFormat="1" ht="21">
      <c r="A80" s="1">
        <v>69</v>
      </c>
      <c r="B80" s="26" t="s">
        <v>130</v>
      </c>
      <c r="C80" s="31">
        <v>36</v>
      </c>
      <c r="D80" s="31">
        <v>14</v>
      </c>
      <c r="E80" s="31">
        <v>2</v>
      </c>
      <c r="F80" s="234">
        <f t="shared" si="10"/>
        <v>0.3888888888888889</v>
      </c>
      <c r="G80" s="234">
        <f t="shared" si="7"/>
        <v>0.05555555555555555</v>
      </c>
      <c r="H80" s="31">
        <f t="shared" si="11"/>
        <v>16</v>
      </c>
      <c r="I80" s="234">
        <f t="shared" si="8"/>
        <v>0.4444444444444444</v>
      </c>
      <c r="K80" s="20">
        <f t="shared" si="9"/>
        <v>52</v>
      </c>
    </row>
    <row r="81" spans="1:11" s="120" customFormat="1" ht="21">
      <c r="A81" s="1">
        <v>70</v>
      </c>
      <c r="B81" s="26" t="s">
        <v>290</v>
      </c>
      <c r="C81" s="31">
        <v>6</v>
      </c>
      <c r="D81" s="31">
        <v>5</v>
      </c>
      <c r="E81" s="31">
        <v>0</v>
      </c>
      <c r="F81" s="234">
        <f>D81/C81</f>
        <v>0.8333333333333334</v>
      </c>
      <c r="G81" s="234">
        <f t="shared" si="7"/>
        <v>0</v>
      </c>
      <c r="H81" s="31">
        <f>SUM(D81:E81)</f>
        <v>5</v>
      </c>
      <c r="I81" s="234">
        <f t="shared" si="8"/>
        <v>0.8333333333333334</v>
      </c>
      <c r="K81" s="20"/>
    </row>
    <row r="82" spans="1:11" s="120" customFormat="1" ht="21">
      <c r="A82" s="185"/>
      <c r="B82" s="185" t="s">
        <v>203</v>
      </c>
      <c r="C82" s="236">
        <f>SUM(C75:C81)</f>
        <v>112</v>
      </c>
      <c r="D82" s="236">
        <f>SUM(D75:D81)</f>
        <v>155</v>
      </c>
      <c r="E82" s="236">
        <f>SUM(E75:E81)</f>
        <v>54</v>
      </c>
      <c r="F82" s="241">
        <f t="shared" si="10"/>
        <v>1.3839285714285714</v>
      </c>
      <c r="G82" s="241">
        <f t="shared" si="7"/>
        <v>0.48214285714285715</v>
      </c>
      <c r="H82" s="236">
        <f t="shared" si="11"/>
        <v>209</v>
      </c>
      <c r="I82" s="241">
        <f t="shared" si="8"/>
        <v>1.8660714285714286</v>
      </c>
      <c r="K82" s="120">
        <f t="shared" si="9"/>
        <v>321</v>
      </c>
    </row>
    <row r="83" spans="1:11" s="120" customFormat="1" ht="21">
      <c r="A83" s="1">
        <v>71</v>
      </c>
      <c r="B83" s="26" t="s">
        <v>89</v>
      </c>
      <c r="C83" s="31">
        <v>2</v>
      </c>
      <c r="D83" s="31">
        <v>22</v>
      </c>
      <c r="E83" s="31">
        <v>13</v>
      </c>
      <c r="F83" s="234">
        <f t="shared" si="10"/>
        <v>11</v>
      </c>
      <c r="G83" s="234">
        <f t="shared" si="7"/>
        <v>6.5</v>
      </c>
      <c r="H83" s="31">
        <f t="shared" si="11"/>
        <v>35</v>
      </c>
      <c r="I83" s="234">
        <f t="shared" si="8"/>
        <v>17.5</v>
      </c>
      <c r="K83" s="20">
        <f t="shared" si="9"/>
        <v>37</v>
      </c>
    </row>
    <row r="84" spans="1:11" ht="21">
      <c r="A84" s="185"/>
      <c r="B84" s="185" t="s">
        <v>297</v>
      </c>
      <c r="C84" s="236">
        <f>SUM(C83)</f>
        <v>2</v>
      </c>
      <c r="D84" s="236">
        <f>SUM(D83)</f>
        <v>22</v>
      </c>
      <c r="E84" s="236">
        <f>SUM(E83)</f>
        <v>13</v>
      </c>
      <c r="F84" s="234">
        <f t="shared" si="10"/>
        <v>11</v>
      </c>
      <c r="G84" s="234">
        <f t="shared" si="7"/>
        <v>6.5</v>
      </c>
      <c r="H84" s="236">
        <f t="shared" si="11"/>
        <v>35</v>
      </c>
      <c r="I84" s="234">
        <f t="shared" si="8"/>
        <v>17.5</v>
      </c>
      <c r="K84" s="20">
        <f t="shared" si="9"/>
        <v>37</v>
      </c>
    </row>
    <row r="85" spans="1:11" s="120" customFormat="1" ht="21">
      <c r="A85" s="1">
        <v>72</v>
      </c>
      <c r="B85" s="26" t="s">
        <v>90</v>
      </c>
      <c r="C85" s="31">
        <v>8</v>
      </c>
      <c r="D85" s="31">
        <v>17</v>
      </c>
      <c r="E85" s="31">
        <v>7</v>
      </c>
      <c r="F85" s="234">
        <f t="shared" si="10"/>
        <v>2.125</v>
      </c>
      <c r="G85" s="234">
        <f t="shared" si="7"/>
        <v>0.875</v>
      </c>
      <c r="H85" s="31">
        <f t="shared" si="11"/>
        <v>24</v>
      </c>
      <c r="I85" s="234">
        <f t="shared" si="8"/>
        <v>3</v>
      </c>
      <c r="K85" s="20">
        <f t="shared" si="9"/>
        <v>32</v>
      </c>
    </row>
    <row r="86" spans="1:11" ht="21">
      <c r="A86" s="185"/>
      <c r="B86" s="185" t="s">
        <v>204</v>
      </c>
      <c r="C86" s="236">
        <f>SUM(C85)</f>
        <v>8</v>
      </c>
      <c r="D86" s="236">
        <f>SUM(D85)</f>
        <v>17</v>
      </c>
      <c r="E86" s="236">
        <f>SUM(E85)</f>
        <v>7</v>
      </c>
      <c r="F86" s="234">
        <f t="shared" si="10"/>
        <v>2.125</v>
      </c>
      <c r="G86" s="234">
        <f t="shared" si="7"/>
        <v>0.875</v>
      </c>
      <c r="H86" s="236">
        <f t="shared" si="11"/>
        <v>24</v>
      </c>
      <c r="I86" s="234">
        <f t="shared" si="8"/>
        <v>3</v>
      </c>
      <c r="K86" s="20">
        <f t="shared" si="9"/>
        <v>32</v>
      </c>
    </row>
    <row r="87" spans="1:11" s="120" customFormat="1" ht="21">
      <c r="A87" s="1">
        <v>73</v>
      </c>
      <c r="B87" s="26" t="s">
        <v>91</v>
      </c>
      <c r="C87" s="31">
        <v>3</v>
      </c>
      <c r="D87" s="31">
        <v>9</v>
      </c>
      <c r="E87" s="31">
        <v>3</v>
      </c>
      <c r="F87" s="234">
        <f t="shared" si="10"/>
        <v>3</v>
      </c>
      <c r="G87" s="234">
        <f t="shared" si="7"/>
        <v>1</v>
      </c>
      <c r="H87" s="233">
        <f t="shared" si="11"/>
        <v>12</v>
      </c>
      <c r="I87" s="234">
        <f t="shared" si="8"/>
        <v>4</v>
      </c>
      <c r="K87" s="20">
        <f t="shared" si="9"/>
        <v>15</v>
      </c>
    </row>
    <row r="88" spans="1:11" s="120" customFormat="1" ht="21">
      <c r="A88" s="185"/>
      <c r="B88" s="185" t="s">
        <v>205</v>
      </c>
      <c r="C88" s="236">
        <f>SUM(C87)</f>
        <v>3</v>
      </c>
      <c r="D88" s="236">
        <f>SUM(D87)</f>
        <v>9</v>
      </c>
      <c r="E88" s="236">
        <f>SUM(E87)</f>
        <v>3</v>
      </c>
      <c r="F88" s="234">
        <f t="shared" si="10"/>
        <v>3</v>
      </c>
      <c r="G88" s="234">
        <f t="shared" si="7"/>
        <v>1</v>
      </c>
      <c r="H88" s="237">
        <f t="shared" si="11"/>
        <v>12</v>
      </c>
      <c r="I88" s="234">
        <f t="shared" si="8"/>
        <v>4</v>
      </c>
      <c r="K88" s="20">
        <f t="shared" si="9"/>
        <v>15</v>
      </c>
    </row>
    <row r="89" spans="1:11" s="120" customFormat="1" ht="27" customHeight="1">
      <c r="A89" s="169"/>
      <c r="B89" s="43" t="s">
        <v>20</v>
      </c>
      <c r="C89" s="238">
        <f>SUM(C88,C86,C84,C82,C74,C67,C49)</f>
        <v>2827</v>
      </c>
      <c r="D89" s="238">
        <f>SUM(D88,D86,D84,D82,D74,D67,D49)</f>
        <v>3642</v>
      </c>
      <c r="E89" s="238">
        <f>SUM(E88,E86,E84,E82,E74,E67,E49)</f>
        <v>2585</v>
      </c>
      <c r="F89" s="239">
        <f t="shared" si="10"/>
        <v>1.288291475061903</v>
      </c>
      <c r="G89" s="239">
        <f t="shared" si="7"/>
        <v>0.914396887159533</v>
      </c>
      <c r="H89" s="238">
        <f t="shared" si="11"/>
        <v>6227</v>
      </c>
      <c r="I89" s="239">
        <f t="shared" si="8"/>
        <v>2.202688362221436</v>
      </c>
      <c r="K89" s="20">
        <f t="shared" si="9"/>
        <v>9054</v>
      </c>
    </row>
    <row r="90" spans="1:16" ht="21">
      <c r="A90" s="223"/>
      <c r="B90" s="223"/>
      <c r="C90" s="223" t="s">
        <v>300</v>
      </c>
      <c r="D90" s="223"/>
      <c r="E90" s="223"/>
      <c r="F90" s="224"/>
      <c r="G90" s="225"/>
      <c r="H90" s="224"/>
      <c r="I90" s="225"/>
      <c r="J90" s="224"/>
      <c r="K90" s="226"/>
      <c r="L90" s="223"/>
      <c r="M90" s="223"/>
      <c r="N90" s="223"/>
      <c r="O90" s="223"/>
      <c r="P90" s="223"/>
    </row>
    <row r="91" spans="1:16" ht="21">
      <c r="A91" s="223"/>
      <c r="B91" s="223"/>
      <c r="C91" s="223"/>
      <c r="D91" s="223"/>
      <c r="E91" s="223"/>
      <c r="F91" s="224"/>
      <c r="G91" s="225"/>
      <c r="H91" s="224"/>
      <c r="I91" s="225"/>
      <c r="J91" s="224"/>
      <c r="K91" s="226"/>
      <c r="L91" s="223"/>
      <c r="M91" s="223"/>
      <c r="N91" s="223"/>
      <c r="O91" s="223"/>
      <c r="P91" s="223"/>
    </row>
    <row r="92" spans="1:16" ht="18.75" customHeight="1">
      <c r="A92" s="559" t="s">
        <v>377</v>
      </c>
      <c r="B92" s="559"/>
      <c r="C92" s="559"/>
      <c r="D92" s="559"/>
      <c r="E92" s="559"/>
      <c r="F92" s="559"/>
      <c r="G92" s="227"/>
      <c r="H92" s="227"/>
      <c r="I92" s="227"/>
      <c r="J92" s="227"/>
      <c r="K92" s="227"/>
      <c r="L92" s="227"/>
      <c r="M92" s="227"/>
      <c r="N92" s="227"/>
      <c r="O92" s="227"/>
      <c r="P92" s="227"/>
    </row>
    <row r="93" spans="1:16" ht="18.75" customHeight="1">
      <c r="A93" s="227" t="s">
        <v>385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</row>
    <row r="94" spans="1:16" ht="18.75" customHeight="1">
      <c r="A94" s="29"/>
      <c r="B94" s="29"/>
      <c r="C94" s="29"/>
      <c r="D94" s="8"/>
      <c r="E94" s="7"/>
      <c r="F94" s="8"/>
      <c r="G94" s="8"/>
      <c r="H94" s="8"/>
      <c r="I94" s="8"/>
      <c r="J94" s="7"/>
      <c r="K94" s="8"/>
      <c r="L94" s="8"/>
      <c r="M94" s="8"/>
      <c r="N94" s="130"/>
      <c r="O94" s="7"/>
      <c r="P94" s="7"/>
    </row>
    <row r="95" spans="1:16" ht="18.75" customHeight="1">
      <c r="A95" s="8" t="s">
        <v>196</v>
      </c>
      <c r="B95" s="29"/>
      <c r="C95" s="29"/>
      <c r="D95" s="8"/>
      <c r="E95" s="7"/>
      <c r="F95" s="8"/>
      <c r="G95" s="8"/>
      <c r="H95" s="8"/>
      <c r="I95" s="8"/>
      <c r="J95" s="7"/>
      <c r="K95" s="8"/>
      <c r="L95" s="8"/>
      <c r="M95" s="8"/>
      <c r="N95" s="130"/>
      <c r="O95" s="7"/>
      <c r="P95" s="7"/>
    </row>
    <row r="96" spans="1:16" ht="18.75" customHeight="1">
      <c r="A96" s="8" t="s">
        <v>366</v>
      </c>
      <c r="B96" s="222"/>
      <c r="C96" s="29"/>
      <c r="D96" s="8"/>
      <c r="E96" s="7"/>
      <c r="F96" s="8"/>
      <c r="G96" s="8"/>
      <c r="H96" s="8"/>
      <c r="I96" s="8"/>
      <c r="J96" s="7"/>
      <c r="K96" s="8"/>
      <c r="L96" s="8"/>
      <c r="M96" s="29"/>
      <c r="N96" s="29"/>
      <c r="O96" s="112"/>
      <c r="P96" s="112"/>
    </row>
    <row r="97" spans="1:16" ht="18.75" customHeight="1">
      <c r="A97" s="8" t="s">
        <v>307</v>
      </c>
      <c r="B97" s="29"/>
      <c r="C97" s="29"/>
      <c r="D97" s="8"/>
      <c r="E97" s="7"/>
      <c r="F97" s="8"/>
      <c r="G97" s="8"/>
      <c r="H97" s="8"/>
      <c r="I97" s="8"/>
      <c r="J97" s="7"/>
      <c r="K97" s="8"/>
      <c r="L97" s="8"/>
      <c r="M97" s="8"/>
      <c r="N97" s="130"/>
      <c r="O97" s="7"/>
      <c r="P97" s="7"/>
    </row>
    <row r="98" ht="18.75" customHeight="1"/>
    <row r="99" ht="18.75" customHeight="1"/>
  </sheetData>
  <mergeCells count="3">
    <mergeCell ref="F2:I2"/>
    <mergeCell ref="A1:I1"/>
    <mergeCell ref="A92:F92"/>
  </mergeCells>
  <printOptions/>
  <pageMargins left="0.42" right="0" top="0.53" bottom="0.46" header="0.27" footer="0.511811023622047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O93"/>
  <sheetViews>
    <sheetView workbookViewId="0" topLeftCell="E1">
      <pane ySplit="5" topLeftCell="BM6" activePane="bottomLeft" state="frozen"/>
      <selection pane="topLeft" activeCell="A1" sqref="A1"/>
      <selection pane="bottomLeft" activeCell="K43" sqref="K43"/>
    </sheetView>
  </sheetViews>
  <sheetFormatPr defaultColWidth="9.140625" defaultRowHeight="21.75"/>
  <cols>
    <col min="1" max="1" width="2.8515625" style="477" customWidth="1"/>
    <col min="2" max="2" width="33.140625" style="419" customWidth="1"/>
    <col min="3" max="4" width="4.421875" style="488" bestFit="1" customWidth="1"/>
    <col min="5" max="5" width="4.421875" style="487" bestFit="1" customWidth="1"/>
    <col min="6" max="6" width="3.57421875" style="484" bestFit="1" customWidth="1"/>
    <col min="7" max="7" width="4.00390625" style="484" hidden="1" customWidth="1"/>
    <col min="8" max="8" width="4.28125" style="484" hidden="1" customWidth="1"/>
    <col min="9" max="9" width="3.57421875" style="484" bestFit="1" customWidth="1"/>
    <col min="10" max="10" width="4.421875" style="487" bestFit="1" customWidth="1"/>
    <col min="11" max="11" width="4.00390625" style="489" customWidth="1"/>
    <col min="12" max="12" width="3.00390625" style="489" hidden="1" customWidth="1"/>
    <col min="13" max="13" width="3.57421875" style="489" hidden="1" customWidth="1"/>
    <col min="14" max="14" width="3.57421875" style="489" bestFit="1" customWidth="1"/>
    <col min="15" max="15" width="3.57421875" style="490" bestFit="1" customWidth="1"/>
    <col min="16" max="16" width="3.28125" style="492" bestFit="1" customWidth="1"/>
    <col min="17" max="18" width="2.7109375" style="492" hidden="1" customWidth="1"/>
    <col min="19" max="19" width="3.57421875" style="492" bestFit="1" customWidth="1"/>
    <col min="20" max="20" width="3.8515625" style="492" bestFit="1" customWidth="1"/>
    <col min="21" max="21" width="3.28125" style="493" bestFit="1" customWidth="1"/>
    <col min="22" max="22" width="3.28125" style="484" customWidth="1"/>
    <col min="23" max="23" width="3.28125" style="484" hidden="1" customWidth="1"/>
    <col min="24" max="24" width="0.13671875" style="484" hidden="1" customWidth="1"/>
    <col min="25" max="25" width="3.57421875" style="484" bestFit="1" customWidth="1"/>
    <col min="26" max="26" width="3.8515625" style="484" bestFit="1" customWidth="1"/>
    <col min="27" max="27" width="4.421875" style="487" bestFit="1" customWidth="1"/>
    <col min="28" max="28" width="3.28125" style="489" bestFit="1" customWidth="1"/>
    <col min="29" max="29" width="3.00390625" style="489" hidden="1" customWidth="1"/>
    <col min="30" max="30" width="0.13671875" style="489" hidden="1" customWidth="1"/>
    <col min="31" max="31" width="3.57421875" style="489" bestFit="1" customWidth="1"/>
    <col min="32" max="32" width="3.8515625" style="489" bestFit="1" customWidth="1"/>
    <col min="33" max="33" width="3.57421875" style="490" bestFit="1" customWidth="1"/>
    <col min="34" max="34" width="3.28125" style="485" bestFit="1" customWidth="1"/>
    <col min="35" max="35" width="2.421875" style="485" hidden="1" customWidth="1"/>
    <col min="36" max="36" width="2.28125" style="485" hidden="1" customWidth="1"/>
    <col min="37" max="37" width="3.57421875" style="485" bestFit="1" customWidth="1"/>
    <col min="38" max="38" width="3.8515625" style="485" bestFit="1" customWidth="1"/>
    <col min="39" max="39" width="3.28125" style="486" bestFit="1" customWidth="1"/>
    <col min="40" max="40" width="3.28125" style="484" bestFit="1" customWidth="1"/>
    <col min="41" max="42" width="2.7109375" style="484" hidden="1" customWidth="1"/>
    <col min="43" max="43" width="3.57421875" style="484" bestFit="1" customWidth="1"/>
    <col min="44" max="44" width="3.28125" style="487" bestFit="1" customWidth="1"/>
    <col min="45" max="45" width="3.28125" style="484" bestFit="1" customWidth="1"/>
    <col min="46" max="47" width="2.7109375" style="484" hidden="1" customWidth="1"/>
    <col min="48" max="48" width="3.57421875" style="484" bestFit="1" customWidth="1"/>
    <col min="49" max="49" width="3.28125" style="487" bestFit="1" customWidth="1"/>
    <col min="50" max="50" width="3.28125" style="484" bestFit="1" customWidth="1"/>
    <col min="51" max="51" width="2.8515625" style="484" hidden="1" customWidth="1"/>
    <col min="52" max="52" width="3.00390625" style="484" hidden="1" customWidth="1"/>
    <col min="53" max="53" width="3.57421875" style="484" bestFit="1" customWidth="1"/>
    <col min="54" max="54" width="3.28125" style="487" bestFit="1" customWidth="1"/>
    <col min="55" max="55" width="4.8515625" style="484" bestFit="1" customWidth="1"/>
    <col min="56" max="56" width="4.421875" style="484" bestFit="1" customWidth="1"/>
    <col min="57" max="57" width="5.7109375" style="488" hidden="1" customWidth="1"/>
    <col min="58" max="58" width="4.00390625" style="484" hidden="1" customWidth="1"/>
    <col min="59" max="59" width="3.8515625" style="484" hidden="1" customWidth="1"/>
    <col min="60" max="61" width="4.421875" style="484" bestFit="1" customWidth="1"/>
    <col min="62" max="62" width="5.00390625" style="496" bestFit="1" customWidth="1"/>
    <col min="63" max="63" width="4.421875" style="419" hidden="1" customWidth="1"/>
    <col min="64" max="64" width="5.57421875" style="419" hidden="1" customWidth="1"/>
    <col min="65" max="65" width="10.421875" style="419" hidden="1" customWidth="1"/>
    <col min="66" max="66" width="7.421875" style="483" hidden="1" customWidth="1"/>
    <col min="67" max="67" width="7.28125" style="419" hidden="1" customWidth="1"/>
    <col min="68" max="16384" width="9.140625" style="419" customWidth="1"/>
  </cols>
  <sheetData>
    <row r="1" spans="1:66" ht="15.75">
      <c r="A1" s="579" t="s">
        <v>384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</row>
    <row r="2" spans="1:66" s="423" customFormat="1" ht="15.75">
      <c r="A2" s="581" t="s">
        <v>146</v>
      </c>
      <c r="B2" s="584" t="s">
        <v>0</v>
      </c>
      <c r="C2" s="586" t="s">
        <v>23</v>
      </c>
      <c r="D2" s="586"/>
      <c r="E2" s="586"/>
      <c r="F2" s="587" t="s">
        <v>26</v>
      </c>
      <c r="G2" s="586"/>
      <c r="H2" s="586"/>
      <c r="I2" s="586"/>
      <c r="J2" s="586"/>
      <c r="K2" s="588" t="s">
        <v>186</v>
      </c>
      <c r="L2" s="588"/>
      <c r="M2" s="588"/>
      <c r="N2" s="588"/>
      <c r="O2" s="588"/>
      <c r="P2" s="589" t="s">
        <v>187</v>
      </c>
      <c r="Q2" s="589"/>
      <c r="R2" s="589"/>
      <c r="S2" s="589"/>
      <c r="T2" s="589"/>
      <c r="U2" s="589"/>
      <c r="V2" s="586" t="s">
        <v>188</v>
      </c>
      <c r="W2" s="586"/>
      <c r="X2" s="586"/>
      <c r="Y2" s="586"/>
      <c r="Z2" s="586"/>
      <c r="AA2" s="586"/>
      <c r="AB2" s="588" t="s">
        <v>219</v>
      </c>
      <c r="AC2" s="588"/>
      <c r="AD2" s="588"/>
      <c r="AE2" s="588"/>
      <c r="AF2" s="588"/>
      <c r="AG2" s="588"/>
      <c r="AH2" s="592" t="s">
        <v>222</v>
      </c>
      <c r="AI2" s="592"/>
      <c r="AJ2" s="592"/>
      <c r="AK2" s="592"/>
      <c r="AL2" s="592"/>
      <c r="AM2" s="592"/>
      <c r="AN2" s="586" t="s">
        <v>190</v>
      </c>
      <c r="AO2" s="586"/>
      <c r="AP2" s="586"/>
      <c r="AQ2" s="586"/>
      <c r="AR2" s="586"/>
      <c r="AS2" s="586" t="s">
        <v>191</v>
      </c>
      <c r="AT2" s="586"/>
      <c r="AU2" s="586"/>
      <c r="AV2" s="586"/>
      <c r="AW2" s="586"/>
      <c r="AX2" s="586" t="s">
        <v>192</v>
      </c>
      <c r="AY2" s="586"/>
      <c r="AZ2" s="586"/>
      <c r="BA2" s="586"/>
      <c r="BB2" s="586"/>
      <c r="BC2" s="420" t="s">
        <v>27</v>
      </c>
      <c r="BD2" s="584" t="s">
        <v>20</v>
      </c>
      <c r="BE2" s="593"/>
      <c r="BF2" s="593"/>
      <c r="BG2" s="593"/>
      <c r="BH2" s="593"/>
      <c r="BI2" s="593"/>
      <c r="BJ2" s="594"/>
      <c r="BK2" s="421"/>
      <c r="BL2" s="421"/>
      <c r="BM2" s="421"/>
      <c r="BN2" s="422" t="s">
        <v>194</v>
      </c>
    </row>
    <row r="3" spans="1:66" s="423" customFormat="1" ht="15.75">
      <c r="A3" s="582"/>
      <c r="B3" s="585"/>
      <c r="C3" s="425"/>
      <c r="D3" s="425"/>
      <c r="E3" s="426"/>
      <c r="F3" s="427"/>
      <c r="G3" s="426"/>
      <c r="H3" s="426"/>
      <c r="I3" s="426"/>
      <c r="J3" s="426"/>
      <c r="K3" s="428"/>
      <c r="L3" s="428"/>
      <c r="M3" s="428"/>
      <c r="N3" s="428"/>
      <c r="O3" s="428"/>
      <c r="P3" s="429"/>
      <c r="Q3" s="429"/>
      <c r="R3" s="429"/>
      <c r="S3" s="429"/>
      <c r="T3" s="429"/>
      <c r="U3" s="429"/>
      <c r="V3" s="426"/>
      <c r="W3" s="426"/>
      <c r="X3" s="426"/>
      <c r="Y3" s="426"/>
      <c r="Z3" s="426"/>
      <c r="AA3" s="426"/>
      <c r="AB3" s="428"/>
      <c r="AC3" s="428"/>
      <c r="AD3" s="428"/>
      <c r="AE3" s="428"/>
      <c r="AF3" s="428"/>
      <c r="AG3" s="428"/>
      <c r="AH3" s="430"/>
      <c r="AI3" s="430"/>
      <c r="AJ3" s="430"/>
      <c r="AK3" s="430"/>
      <c r="AL3" s="430"/>
      <c r="AM3" s="430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5" t="s">
        <v>28</v>
      </c>
      <c r="BD3" s="595"/>
      <c r="BE3" s="596"/>
      <c r="BF3" s="596"/>
      <c r="BG3" s="596"/>
      <c r="BH3" s="596"/>
      <c r="BI3" s="596"/>
      <c r="BJ3" s="597"/>
      <c r="BK3" s="431"/>
      <c r="BL3" s="431"/>
      <c r="BM3" s="431"/>
      <c r="BN3" s="432"/>
    </row>
    <row r="4" spans="1:66" s="423" customFormat="1" ht="16.5">
      <c r="A4" s="582"/>
      <c r="B4" s="585"/>
      <c r="C4" s="425" t="s">
        <v>374</v>
      </c>
      <c r="D4" s="425" t="s">
        <v>310</v>
      </c>
      <c r="E4" s="425" t="s">
        <v>20</v>
      </c>
      <c r="F4" s="418" t="s">
        <v>374</v>
      </c>
      <c r="G4" s="425" t="s">
        <v>24</v>
      </c>
      <c r="H4" s="425" t="s">
        <v>25</v>
      </c>
      <c r="I4" s="425" t="s">
        <v>310</v>
      </c>
      <c r="J4" s="425" t="s">
        <v>20</v>
      </c>
      <c r="K4" s="425" t="s">
        <v>374</v>
      </c>
      <c r="L4" s="433" t="s">
        <v>24</v>
      </c>
      <c r="M4" s="433" t="s">
        <v>25</v>
      </c>
      <c r="N4" s="425" t="s">
        <v>310</v>
      </c>
      <c r="O4" s="433" t="s">
        <v>20</v>
      </c>
      <c r="P4" s="425" t="s">
        <v>374</v>
      </c>
      <c r="Q4" s="434" t="s">
        <v>24</v>
      </c>
      <c r="R4" s="434" t="s">
        <v>25</v>
      </c>
      <c r="S4" s="425" t="s">
        <v>310</v>
      </c>
      <c r="T4" s="434" t="s">
        <v>189</v>
      </c>
      <c r="U4" s="434" t="s">
        <v>20</v>
      </c>
      <c r="V4" s="425" t="s">
        <v>374</v>
      </c>
      <c r="W4" s="425" t="s">
        <v>24</v>
      </c>
      <c r="X4" s="425" t="s">
        <v>25</v>
      </c>
      <c r="Y4" s="425" t="s">
        <v>310</v>
      </c>
      <c r="Z4" s="425" t="s">
        <v>189</v>
      </c>
      <c r="AA4" s="425" t="s">
        <v>20</v>
      </c>
      <c r="AB4" s="425" t="s">
        <v>374</v>
      </c>
      <c r="AC4" s="433" t="s">
        <v>24</v>
      </c>
      <c r="AD4" s="433" t="s">
        <v>25</v>
      </c>
      <c r="AE4" s="425" t="s">
        <v>310</v>
      </c>
      <c r="AF4" s="433" t="s">
        <v>189</v>
      </c>
      <c r="AG4" s="433" t="s">
        <v>20</v>
      </c>
      <c r="AH4" s="425" t="s">
        <v>374</v>
      </c>
      <c r="AI4" s="435" t="s">
        <v>24</v>
      </c>
      <c r="AJ4" s="435" t="s">
        <v>25</v>
      </c>
      <c r="AK4" s="425" t="s">
        <v>310</v>
      </c>
      <c r="AL4" s="435" t="s">
        <v>189</v>
      </c>
      <c r="AM4" s="435" t="s">
        <v>20</v>
      </c>
      <c r="AN4" s="425" t="s">
        <v>374</v>
      </c>
      <c r="AO4" s="425" t="s">
        <v>24</v>
      </c>
      <c r="AP4" s="425" t="s">
        <v>25</v>
      </c>
      <c r="AQ4" s="425" t="s">
        <v>310</v>
      </c>
      <c r="AR4" s="425" t="s">
        <v>20</v>
      </c>
      <c r="AS4" s="425" t="s">
        <v>374</v>
      </c>
      <c r="AT4" s="425" t="s">
        <v>24</v>
      </c>
      <c r="AU4" s="425" t="s">
        <v>25</v>
      </c>
      <c r="AV4" s="425" t="s">
        <v>310</v>
      </c>
      <c r="AW4" s="425" t="s">
        <v>20</v>
      </c>
      <c r="AX4" s="425" t="s">
        <v>374</v>
      </c>
      <c r="AY4" s="425" t="s">
        <v>24</v>
      </c>
      <c r="AZ4" s="425" t="s">
        <v>25</v>
      </c>
      <c r="BA4" s="425" t="s">
        <v>310</v>
      </c>
      <c r="BB4" s="425" t="s">
        <v>20</v>
      </c>
      <c r="BC4" s="426" t="s">
        <v>189</v>
      </c>
      <c r="BD4" s="425" t="s">
        <v>374</v>
      </c>
      <c r="BE4" s="425" t="s">
        <v>310</v>
      </c>
      <c r="BF4" s="425" t="s">
        <v>24</v>
      </c>
      <c r="BG4" s="425" t="s">
        <v>25</v>
      </c>
      <c r="BH4" s="425" t="s">
        <v>310</v>
      </c>
      <c r="BI4" s="425" t="s">
        <v>189</v>
      </c>
      <c r="BJ4" s="494" t="s">
        <v>20</v>
      </c>
      <c r="BK4" s="436" t="s">
        <v>20</v>
      </c>
      <c r="BL4" s="436" t="s">
        <v>198</v>
      </c>
      <c r="BM4" s="436" t="s">
        <v>199</v>
      </c>
      <c r="BN4" s="432" t="s">
        <v>195</v>
      </c>
    </row>
    <row r="5" spans="1:66" s="423" customFormat="1" ht="12" customHeight="1">
      <c r="A5" s="583"/>
      <c r="B5" s="583"/>
      <c r="C5" s="536" t="s">
        <v>312</v>
      </c>
      <c r="D5" s="536" t="s">
        <v>311</v>
      </c>
      <c r="E5" s="539"/>
      <c r="F5" s="536" t="s">
        <v>312</v>
      </c>
      <c r="G5" s="539"/>
      <c r="H5" s="539"/>
      <c r="I5" s="536" t="s">
        <v>311</v>
      </c>
      <c r="J5" s="539"/>
      <c r="K5" s="536" t="s">
        <v>312</v>
      </c>
      <c r="L5" s="540"/>
      <c r="M5" s="540"/>
      <c r="N5" s="536" t="s">
        <v>311</v>
      </c>
      <c r="O5" s="540"/>
      <c r="P5" s="536" t="s">
        <v>312</v>
      </c>
      <c r="Q5" s="541"/>
      <c r="R5" s="541"/>
      <c r="S5" s="536" t="s">
        <v>311</v>
      </c>
      <c r="T5" s="541"/>
      <c r="U5" s="541"/>
      <c r="V5" s="536" t="s">
        <v>312</v>
      </c>
      <c r="W5" s="539"/>
      <c r="X5" s="539"/>
      <c r="Y5" s="536" t="s">
        <v>311</v>
      </c>
      <c r="Z5" s="539"/>
      <c r="AA5" s="539"/>
      <c r="AB5" s="536" t="s">
        <v>312</v>
      </c>
      <c r="AC5" s="540"/>
      <c r="AD5" s="540"/>
      <c r="AE5" s="536" t="s">
        <v>311</v>
      </c>
      <c r="AF5" s="540"/>
      <c r="AG5" s="540"/>
      <c r="AH5" s="536" t="s">
        <v>312</v>
      </c>
      <c r="AI5" s="542"/>
      <c r="AJ5" s="542"/>
      <c r="AK5" s="536" t="s">
        <v>311</v>
      </c>
      <c r="AL5" s="542"/>
      <c r="AM5" s="542"/>
      <c r="AN5" s="536" t="s">
        <v>312</v>
      </c>
      <c r="AO5" s="539"/>
      <c r="AP5" s="539"/>
      <c r="AQ5" s="536" t="s">
        <v>311</v>
      </c>
      <c r="AR5" s="539"/>
      <c r="AS5" s="536" t="s">
        <v>312</v>
      </c>
      <c r="AT5" s="539"/>
      <c r="AU5" s="539"/>
      <c r="AV5" s="536" t="s">
        <v>311</v>
      </c>
      <c r="AW5" s="539"/>
      <c r="AX5" s="536" t="s">
        <v>312</v>
      </c>
      <c r="AY5" s="539"/>
      <c r="AZ5" s="539"/>
      <c r="BA5" s="536" t="s">
        <v>311</v>
      </c>
      <c r="BB5" s="539"/>
      <c r="BC5" s="539"/>
      <c r="BD5" s="536" t="s">
        <v>312</v>
      </c>
      <c r="BE5" s="536" t="s">
        <v>373</v>
      </c>
      <c r="BF5" s="539"/>
      <c r="BG5" s="539"/>
      <c r="BH5" s="536" t="s">
        <v>311</v>
      </c>
      <c r="BI5" s="539"/>
      <c r="BJ5" s="543"/>
      <c r="BK5" s="442" t="s">
        <v>193</v>
      </c>
      <c r="BL5" s="442"/>
      <c r="BM5" s="442"/>
      <c r="BN5" s="443"/>
    </row>
    <row r="6" spans="1:66" ht="19.5" customHeight="1">
      <c r="A6" s="527">
        <v>1</v>
      </c>
      <c r="B6" s="437" t="s">
        <v>16</v>
      </c>
      <c r="C6" s="528">
        <v>0</v>
      </c>
      <c r="D6" s="528">
        <v>200</v>
      </c>
      <c r="E6" s="529">
        <f>SUM(C6:D6)</f>
        <v>200</v>
      </c>
      <c r="F6" s="530">
        <v>0</v>
      </c>
      <c r="G6" s="530">
        <v>66</v>
      </c>
      <c r="H6" s="530">
        <v>57</v>
      </c>
      <c r="I6" s="530">
        <f>SUM(G6:H6)</f>
        <v>123</v>
      </c>
      <c r="J6" s="438">
        <f>SUM(F6:H6)</f>
        <v>123</v>
      </c>
      <c r="K6" s="531">
        <v>0</v>
      </c>
      <c r="L6" s="531">
        <v>11</v>
      </c>
      <c r="M6" s="531">
        <v>43</v>
      </c>
      <c r="N6" s="531">
        <f>SUM(L6:M6)</f>
        <v>54</v>
      </c>
      <c r="O6" s="439">
        <f>SUM(K6:M6)</f>
        <v>54</v>
      </c>
      <c r="P6" s="532">
        <v>0</v>
      </c>
      <c r="Q6" s="532">
        <v>0</v>
      </c>
      <c r="R6" s="532">
        <v>4</v>
      </c>
      <c r="S6" s="532">
        <f>SUM(Q6:R6)</f>
        <v>4</v>
      </c>
      <c r="T6" s="532">
        <v>1</v>
      </c>
      <c r="U6" s="440">
        <f>SUM(P6+Q6+R6+T6)</f>
        <v>5</v>
      </c>
      <c r="V6" s="530">
        <v>0</v>
      </c>
      <c r="W6" s="530">
        <v>35</v>
      </c>
      <c r="X6" s="530">
        <v>154</v>
      </c>
      <c r="Y6" s="530">
        <f>SUM(W6:X6)</f>
        <v>189</v>
      </c>
      <c r="Z6" s="530">
        <v>300</v>
      </c>
      <c r="AA6" s="438">
        <f>SUM(V6+W6+X6+Z6)</f>
        <v>489</v>
      </c>
      <c r="AB6" s="531">
        <v>0</v>
      </c>
      <c r="AC6" s="531">
        <v>0</v>
      </c>
      <c r="AD6" s="531">
        <v>0</v>
      </c>
      <c r="AE6" s="531">
        <f>SUM(AC6:AD6)</f>
        <v>0</v>
      </c>
      <c r="AF6" s="531">
        <v>19</v>
      </c>
      <c r="AG6" s="439">
        <f>SUM(AB6+AC6+AD6+AF6)</f>
        <v>19</v>
      </c>
      <c r="AH6" s="533">
        <v>0</v>
      </c>
      <c r="AI6" s="533">
        <v>0</v>
      </c>
      <c r="AJ6" s="533">
        <v>2</v>
      </c>
      <c r="AK6" s="533">
        <f>SUM(AI6:AJ6)</f>
        <v>2</v>
      </c>
      <c r="AL6" s="533">
        <v>0</v>
      </c>
      <c r="AM6" s="441">
        <f>SUM(AH6+AI6+AJ6+AL6)</f>
        <v>2</v>
      </c>
      <c r="AN6" s="534">
        <v>0</v>
      </c>
      <c r="AO6" s="530">
        <v>0</v>
      </c>
      <c r="AP6" s="530">
        <v>0</v>
      </c>
      <c r="AQ6" s="530">
        <f>SUM(AO6:AP6)</f>
        <v>0</v>
      </c>
      <c r="AR6" s="438">
        <f>SUM(AN6:AP6)</f>
        <v>0</v>
      </c>
      <c r="AS6" s="534">
        <v>1</v>
      </c>
      <c r="AT6" s="530">
        <v>1</v>
      </c>
      <c r="AU6" s="530">
        <v>1</v>
      </c>
      <c r="AV6" s="530">
        <f>SUM(AT6:AU6)</f>
        <v>2</v>
      </c>
      <c r="AW6" s="438">
        <f>SUM(AS6:AU6)</f>
        <v>3</v>
      </c>
      <c r="AX6" s="534">
        <v>0</v>
      </c>
      <c r="AY6" s="530">
        <v>0</v>
      </c>
      <c r="AZ6" s="530">
        <v>0</v>
      </c>
      <c r="BA6" s="530">
        <f>SUM(AY6:AZ6)</f>
        <v>0</v>
      </c>
      <c r="BB6" s="438">
        <f>SUM(AX6:AZ6)</f>
        <v>0</v>
      </c>
      <c r="BC6" s="530">
        <v>170</v>
      </c>
      <c r="BD6" s="530">
        <f>SUM(C6,F6,K6,P6,V6,AB6,AH6,AN6,AS6,AX6)</f>
        <v>1</v>
      </c>
      <c r="BE6" s="528">
        <f>D6</f>
        <v>200</v>
      </c>
      <c r="BF6" s="530">
        <f>SUM(G6,L6,Q6,W6,AC6,AI6,AO6,AT6,AY6)</f>
        <v>113</v>
      </c>
      <c r="BG6" s="530">
        <f>SUM(H6,M6,R6,X6,AD6,AJ6,AP6,AU6,AZ6)</f>
        <v>261</v>
      </c>
      <c r="BH6" s="530">
        <f aca="true" t="shared" si="0" ref="BH6:BH66">SUM(BE6:BG6)</f>
        <v>574</v>
      </c>
      <c r="BI6" s="530">
        <f aca="true" t="shared" si="1" ref="BI6:BI13">SUM(T6,Z6,AF6,AL6,BC6)</f>
        <v>490</v>
      </c>
      <c r="BJ6" s="535">
        <f>SUM(BD6+BE6+BF6+BG6+BI6)</f>
        <v>1065</v>
      </c>
      <c r="BK6" s="437">
        <f>SUM(BF6,BG6)</f>
        <v>374</v>
      </c>
      <c r="BL6" s="437">
        <f>BD6/BF6</f>
        <v>0.008849557522123894</v>
      </c>
      <c r="BM6" s="437">
        <f>BD6/BG6</f>
        <v>0.0038314176245210726</v>
      </c>
      <c r="BN6" s="456">
        <f aca="true" t="shared" si="2" ref="BN6:BN25">BD6/BK6</f>
        <v>0.00267379679144385</v>
      </c>
    </row>
    <row r="7" spans="1:66" ht="19.5" customHeight="1">
      <c r="A7" s="444">
        <v>2</v>
      </c>
      <c r="B7" s="445" t="s">
        <v>1</v>
      </c>
      <c r="C7" s="446">
        <v>98</v>
      </c>
      <c r="D7" s="446">
        <v>32</v>
      </c>
      <c r="E7" s="448">
        <f aca="true" t="shared" si="3" ref="E7:E69">SUM(C7:D7)</f>
        <v>130</v>
      </c>
      <c r="F7" s="447">
        <v>36</v>
      </c>
      <c r="G7" s="447">
        <v>6</v>
      </c>
      <c r="H7" s="447">
        <v>3</v>
      </c>
      <c r="I7" s="447">
        <f>SUM(G7:H7)</f>
        <v>9</v>
      </c>
      <c r="J7" s="448">
        <f aca="true" t="shared" si="4" ref="J7:J69">SUM(F7:H7)</f>
        <v>45</v>
      </c>
      <c r="K7" s="449">
        <v>0</v>
      </c>
      <c r="L7" s="449">
        <v>0</v>
      </c>
      <c r="M7" s="449">
        <v>4</v>
      </c>
      <c r="N7" s="449">
        <f aca="true" t="shared" si="5" ref="N7:N70">SUM(L7:M7)</f>
        <v>4</v>
      </c>
      <c r="O7" s="450">
        <f aca="true" t="shared" si="6" ref="O7:O69">SUM(K7:M7)</f>
        <v>4</v>
      </c>
      <c r="P7" s="451">
        <v>0</v>
      </c>
      <c r="Q7" s="451">
        <v>2</v>
      </c>
      <c r="R7" s="451">
        <v>1</v>
      </c>
      <c r="S7" s="451">
        <f aca="true" t="shared" si="7" ref="S7:S70">SUM(Q7:R7)</f>
        <v>3</v>
      </c>
      <c r="T7" s="451">
        <v>0</v>
      </c>
      <c r="U7" s="452">
        <f aca="true" t="shared" si="8" ref="U7:U70">SUM(P7+Q7+R7+T7)</f>
        <v>3</v>
      </c>
      <c r="V7" s="447">
        <v>4</v>
      </c>
      <c r="W7" s="447">
        <v>14</v>
      </c>
      <c r="X7" s="447">
        <v>18</v>
      </c>
      <c r="Y7" s="447">
        <f aca="true" t="shared" si="9" ref="Y7:Y70">SUM(W7:X7)</f>
        <v>32</v>
      </c>
      <c r="Z7" s="447">
        <v>52</v>
      </c>
      <c r="AA7" s="448">
        <f aca="true" t="shared" si="10" ref="AA7:AA70">SUM(V7+W7+X7+Z7)</f>
        <v>88</v>
      </c>
      <c r="AB7" s="449">
        <v>0</v>
      </c>
      <c r="AC7" s="449">
        <v>0</v>
      </c>
      <c r="AD7" s="449">
        <v>0</v>
      </c>
      <c r="AE7" s="449">
        <f aca="true" t="shared" si="11" ref="AE7:AE70">SUM(AC7:AD7)</f>
        <v>0</v>
      </c>
      <c r="AF7" s="449">
        <v>0</v>
      </c>
      <c r="AG7" s="450">
        <f aca="true" t="shared" si="12" ref="AG7:AG70">SUM(AB7+AC7+AD7+AF7)</f>
        <v>0</v>
      </c>
      <c r="AH7" s="453">
        <v>0</v>
      </c>
      <c r="AI7" s="453">
        <v>1</v>
      </c>
      <c r="AJ7" s="453">
        <v>1</v>
      </c>
      <c r="AK7" s="453">
        <f aca="true" t="shared" si="13" ref="AK7:AK70">SUM(AI7:AJ7)</f>
        <v>2</v>
      </c>
      <c r="AL7" s="453">
        <v>0</v>
      </c>
      <c r="AM7" s="454">
        <f aca="true" t="shared" si="14" ref="AM7:AM70">SUM(AH7+AI7+AJ7+AL7)</f>
        <v>2</v>
      </c>
      <c r="AN7" s="455">
        <v>0</v>
      </c>
      <c r="AO7" s="447">
        <v>0</v>
      </c>
      <c r="AP7" s="447">
        <v>0</v>
      </c>
      <c r="AQ7" s="447">
        <f aca="true" t="shared" si="15" ref="AQ7:AQ70">SUM(AO7:AP7)</f>
        <v>0</v>
      </c>
      <c r="AR7" s="448">
        <f aca="true" t="shared" si="16" ref="AR7:AR69">SUM(AN7:AP7)</f>
        <v>0</v>
      </c>
      <c r="AS7" s="455">
        <v>0</v>
      </c>
      <c r="AT7" s="447">
        <v>0</v>
      </c>
      <c r="AU7" s="447">
        <v>0</v>
      </c>
      <c r="AV7" s="447">
        <f aca="true" t="shared" si="17" ref="AV7:AV70">SUM(AT7:AU7)</f>
        <v>0</v>
      </c>
      <c r="AW7" s="448">
        <f aca="true" t="shared" si="18" ref="AW7:AW69">SUM(AS7:AU7)</f>
        <v>0</v>
      </c>
      <c r="AX7" s="455">
        <v>0</v>
      </c>
      <c r="AY7" s="447">
        <v>0</v>
      </c>
      <c r="AZ7" s="447">
        <v>0</v>
      </c>
      <c r="BA7" s="447">
        <f aca="true" t="shared" si="19" ref="BA7:BA70">SUM(AY7:AZ7)</f>
        <v>0</v>
      </c>
      <c r="BB7" s="448">
        <f aca="true" t="shared" si="20" ref="BB7:BB69">SUM(AX7:AZ7)</f>
        <v>0</v>
      </c>
      <c r="BC7" s="447">
        <v>99</v>
      </c>
      <c r="BD7" s="447">
        <f aca="true" t="shared" si="21" ref="BD7:BD19">SUM(C7,F7,K7,P7,V7,AB7,AH7,AN7,AS7,AX7)</f>
        <v>138</v>
      </c>
      <c r="BE7" s="446">
        <f aca="true" t="shared" si="22" ref="BE7:BE30">D7</f>
        <v>32</v>
      </c>
      <c r="BF7" s="447">
        <f aca="true" t="shared" si="23" ref="BF7:BF13">SUM(G7,L7,Q7,W7,AC7,AI7,AO7,AT7,AY7)</f>
        <v>23</v>
      </c>
      <c r="BG7" s="447">
        <f aca="true" t="shared" si="24" ref="BG7:BG13">SUM(H7,M7,R7,X7,AD7,AJ7,AP7,AU7,AZ7)</f>
        <v>27</v>
      </c>
      <c r="BH7" s="447">
        <f t="shared" si="0"/>
        <v>82</v>
      </c>
      <c r="BI7" s="447">
        <f t="shared" si="1"/>
        <v>151</v>
      </c>
      <c r="BJ7" s="495">
        <f aca="true" t="shared" si="25" ref="BJ7:BJ70">SUM(BD7+BE7+BF7+BG7+BI7)</f>
        <v>371</v>
      </c>
      <c r="BK7" s="437">
        <f aca="true" t="shared" si="26" ref="BK7:BK70">SUM(BF7,BG7)</f>
        <v>50</v>
      </c>
      <c r="BL7" s="437">
        <f aca="true" t="shared" si="27" ref="BL7:BL82">BD7/BF7</f>
        <v>6</v>
      </c>
      <c r="BM7" s="437">
        <f aca="true" t="shared" si="28" ref="BM7:BM82">BD7/BG7</f>
        <v>5.111111111111111</v>
      </c>
      <c r="BN7" s="456">
        <f t="shared" si="2"/>
        <v>2.76</v>
      </c>
    </row>
    <row r="8" spans="1:66" ht="19.5" customHeight="1">
      <c r="A8" s="444">
        <v>3</v>
      </c>
      <c r="B8" s="445" t="s">
        <v>2</v>
      </c>
      <c r="C8" s="446">
        <v>51</v>
      </c>
      <c r="D8" s="446">
        <v>8</v>
      </c>
      <c r="E8" s="448">
        <f t="shared" si="3"/>
        <v>59</v>
      </c>
      <c r="F8" s="447">
        <v>12</v>
      </c>
      <c r="G8" s="447">
        <v>1</v>
      </c>
      <c r="H8" s="447">
        <v>1</v>
      </c>
      <c r="I8" s="447">
        <f aca="true" t="shared" si="29" ref="I8:I29">SUM(G8:H8)</f>
        <v>2</v>
      </c>
      <c r="J8" s="448">
        <f t="shared" si="4"/>
        <v>14</v>
      </c>
      <c r="K8" s="449">
        <v>0</v>
      </c>
      <c r="L8" s="449">
        <v>0</v>
      </c>
      <c r="M8" s="449">
        <v>0</v>
      </c>
      <c r="N8" s="449">
        <f t="shared" si="5"/>
        <v>0</v>
      </c>
      <c r="O8" s="450">
        <f t="shared" si="6"/>
        <v>0</v>
      </c>
      <c r="P8" s="451">
        <v>0</v>
      </c>
      <c r="Q8" s="451">
        <v>0</v>
      </c>
      <c r="R8" s="451">
        <v>0</v>
      </c>
      <c r="S8" s="451">
        <f t="shared" si="7"/>
        <v>0</v>
      </c>
      <c r="T8" s="451">
        <v>0</v>
      </c>
      <c r="U8" s="452">
        <f t="shared" si="8"/>
        <v>0</v>
      </c>
      <c r="V8" s="447">
        <v>0</v>
      </c>
      <c r="W8" s="447">
        <v>0</v>
      </c>
      <c r="X8" s="447">
        <v>49</v>
      </c>
      <c r="Y8" s="447">
        <f t="shared" si="9"/>
        <v>49</v>
      </c>
      <c r="Z8" s="447">
        <v>19</v>
      </c>
      <c r="AA8" s="448">
        <f t="shared" si="10"/>
        <v>68</v>
      </c>
      <c r="AB8" s="449">
        <v>0</v>
      </c>
      <c r="AC8" s="449">
        <v>0</v>
      </c>
      <c r="AD8" s="449">
        <v>0</v>
      </c>
      <c r="AE8" s="449">
        <f t="shared" si="11"/>
        <v>0</v>
      </c>
      <c r="AF8" s="449">
        <v>0</v>
      </c>
      <c r="AG8" s="450">
        <f t="shared" si="12"/>
        <v>0</v>
      </c>
      <c r="AH8" s="453">
        <v>0</v>
      </c>
      <c r="AI8" s="453">
        <v>0</v>
      </c>
      <c r="AJ8" s="453">
        <v>0</v>
      </c>
      <c r="AK8" s="453">
        <f t="shared" si="13"/>
        <v>0</v>
      </c>
      <c r="AL8" s="453">
        <v>0</v>
      </c>
      <c r="AM8" s="454">
        <f t="shared" si="14"/>
        <v>0</v>
      </c>
      <c r="AN8" s="455">
        <v>1</v>
      </c>
      <c r="AO8" s="447">
        <v>0</v>
      </c>
      <c r="AP8" s="447">
        <v>0</v>
      </c>
      <c r="AQ8" s="447">
        <f t="shared" si="15"/>
        <v>0</v>
      </c>
      <c r="AR8" s="448">
        <f t="shared" si="16"/>
        <v>1</v>
      </c>
      <c r="AS8" s="455">
        <v>0</v>
      </c>
      <c r="AT8" s="447">
        <v>0</v>
      </c>
      <c r="AU8" s="447">
        <v>0</v>
      </c>
      <c r="AV8" s="447">
        <f t="shared" si="17"/>
        <v>0</v>
      </c>
      <c r="AW8" s="448">
        <f t="shared" si="18"/>
        <v>0</v>
      </c>
      <c r="AX8" s="455">
        <v>0</v>
      </c>
      <c r="AY8" s="447">
        <v>0</v>
      </c>
      <c r="AZ8" s="447">
        <v>0</v>
      </c>
      <c r="BA8" s="447">
        <f t="shared" si="19"/>
        <v>0</v>
      </c>
      <c r="BB8" s="448">
        <f t="shared" si="20"/>
        <v>0</v>
      </c>
      <c r="BC8" s="447">
        <v>10</v>
      </c>
      <c r="BD8" s="447">
        <f t="shared" si="21"/>
        <v>64</v>
      </c>
      <c r="BE8" s="446">
        <f t="shared" si="22"/>
        <v>8</v>
      </c>
      <c r="BF8" s="447">
        <f t="shared" si="23"/>
        <v>1</v>
      </c>
      <c r="BG8" s="447">
        <f t="shared" si="24"/>
        <v>50</v>
      </c>
      <c r="BH8" s="447">
        <f t="shared" si="0"/>
        <v>59</v>
      </c>
      <c r="BI8" s="447">
        <f t="shared" si="1"/>
        <v>29</v>
      </c>
      <c r="BJ8" s="495">
        <f t="shared" si="25"/>
        <v>152</v>
      </c>
      <c r="BK8" s="437">
        <f t="shared" si="26"/>
        <v>51</v>
      </c>
      <c r="BL8" s="437">
        <f t="shared" si="27"/>
        <v>64</v>
      </c>
      <c r="BM8" s="437">
        <f t="shared" si="28"/>
        <v>1.28</v>
      </c>
      <c r="BN8" s="456">
        <f t="shared" si="2"/>
        <v>1.2549019607843137</v>
      </c>
    </row>
    <row r="9" spans="1:66" ht="19.5" customHeight="1">
      <c r="A9" s="444">
        <v>4</v>
      </c>
      <c r="B9" s="445" t="s">
        <v>3</v>
      </c>
      <c r="C9" s="446">
        <v>47</v>
      </c>
      <c r="D9" s="446">
        <v>31</v>
      </c>
      <c r="E9" s="448">
        <f t="shared" si="3"/>
        <v>78</v>
      </c>
      <c r="F9" s="447">
        <v>20</v>
      </c>
      <c r="G9" s="447">
        <v>3</v>
      </c>
      <c r="H9" s="447">
        <v>8</v>
      </c>
      <c r="I9" s="447">
        <f t="shared" si="29"/>
        <v>11</v>
      </c>
      <c r="J9" s="448">
        <f t="shared" si="4"/>
        <v>31</v>
      </c>
      <c r="K9" s="449">
        <v>0</v>
      </c>
      <c r="L9" s="449">
        <v>4</v>
      </c>
      <c r="M9" s="449">
        <v>1</v>
      </c>
      <c r="N9" s="449">
        <f t="shared" si="5"/>
        <v>5</v>
      </c>
      <c r="O9" s="450">
        <f t="shared" si="6"/>
        <v>5</v>
      </c>
      <c r="P9" s="451">
        <v>0</v>
      </c>
      <c r="Q9" s="451">
        <v>0</v>
      </c>
      <c r="R9" s="451">
        <v>0</v>
      </c>
      <c r="S9" s="451">
        <f t="shared" si="7"/>
        <v>0</v>
      </c>
      <c r="T9" s="451">
        <v>0</v>
      </c>
      <c r="U9" s="452">
        <f t="shared" si="8"/>
        <v>0</v>
      </c>
      <c r="V9" s="447">
        <v>0</v>
      </c>
      <c r="W9" s="447">
        <v>6</v>
      </c>
      <c r="X9" s="447">
        <v>11</v>
      </c>
      <c r="Y9" s="447">
        <f t="shared" si="9"/>
        <v>17</v>
      </c>
      <c r="Z9" s="447">
        <v>21</v>
      </c>
      <c r="AA9" s="448">
        <f t="shared" si="10"/>
        <v>38</v>
      </c>
      <c r="AB9" s="449">
        <v>0</v>
      </c>
      <c r="AC9" s="449">
        <v>0</v>
      </c>
      <c r="AD9" s="449">
        <v>0</v>
      </c>
      <c r="AE9" s="449">
        <f t="shared" si="11"/>
        <v>0</v>
      </c>
      <c r="AF9" s="449">
        <v>0</v>
      </c>
      <c r="AG9" s="450">
        <f t="shared" si="12"/>
        <v>0</v>
      </c>
      <c r="AH9" s="453">
        <v>0</v>
      </c>
      <c r="AI9" s="453">
        <v>1</v>
      </c>
      <c r="AJ9" s="453">
        <v>1</v>
      </c>
      <c r="AK9" s="453">
        <f t="shared" si="13"/>
        <v>2</v>
      </c>
      <c r="AL9" s="453">
        <v>0</v>
      </c>
      <c r="AM9" s="454">
        <f t="shared" si="14"/>
        <v>2</v>
      </c>
      <c r="AN9" s="455">
        <v>0</v>
      </c>
      <c r="AO9" s="447">
        <v>0</v>
      </c>
      <c r="AP9" s="447">
        <v>0</v>
      </c>
      <c r="AQ9" s="447">
        <f t="shared" si="15"/>
        <v>0</v>
      </c>
      <c r="AR9" s="448">
        <f t="shared" si="16"/>
        <v>0</v>
      </c>
      <c r="AS9" s="455">
        <v>1</v>
      </c>
      <c r="AT9" s="447">
        <v>0</v>
      </c>
      <c r="AU9" s="447">
        <v>0</v>
      </c>
      <c r="AV9" s="447">
        <f t="shared" si="17"/>
        <v>0</v>
      </c>
      <c r="AW9" s="448">
        <f t="shared" si="18"/>
        <v>1</v>
      </c>
      <c r="AX9" s="455">
        <v>0</v>
      </c>
      <c r="AY9" s="447">
        <v>0</v>
      </c>
      <c r="AZ9" s="447">
        <v>0</v>
      </c>
      <c r="BA9" s="447">
        <f t="shared" si="19"/>
        <v>0</v>
      </c>
      <c r="BB9" s="448">
        <f t="shared" si="20"/>
        <v>0</v>
      </c>
      <c r="BC9" s="447">
        <v>50</v>
      </c>
      <c r="BD9" s="447">
        <f t="shared" si="21"/>
        <v>68</v>
      </c>
      <c r="BE9" s="446">
        <f t="shared" si="22"/>
        <v>31</v>
      </c>
      <c r="BF9" s="447">
        <f t="shared" si="23"/>
        <v>14</v>
      </c>
      <c r="BG9" s="447">
        <f t="shared" si="24"/>
        <v>21</v>
      </c>
      <c r="BH9" s="447">
        <f t="shared" si="0"/>
        <v>66</v>
      </c>
      <c r="BI9" s="447">
        <f t="shared" si="1"/>
        <v>71</v>
      </c>
      <c r="BJ9" s="495">
        <f t="shared" si="25"/>
        <v>205</v>
      </c>
      <c r="BK9" s="437">
        <f t="shared" si="26"/>
        <v>35</v>
      </c>
      <c r="BL9" s="437">
        <f t="shared" si="27"/>
        <v>4.857142857142857</v>
      </c>
      <c r="BM9" s="437">
        <f t="shared" si="28"/>
        <v>3.238095238095238</v>
      </c>
      <c r="BN9" s="456">
        <f t="shared" si="2"/>
        <v>1.9428571428571428</v>
      </c>
    </row>
    <row r="10" spans="1:66" ht="19.5" customHeight="1">
      <c r="A10" s="444">
        <v>5</v>
      </c>
      <c r="B10" s="445" t="s">
        <v>4</v>
      </c>
      <c r="C10" s="446">
        <v>84</v>
      </c>
      <c r="D10" s="446">
        <v>13</v>
      </c>
      <c r="E10" s="448">
        <f t="shared" si="3"/>
        <v>97</v>
      </c>
      <c r="F10" s="447">
        <v>55</v>
      </c>
      <c r="G10" s="447">
        <v>0</v>
      </c>
      <c r="H10" s="447">
        <v>1</v>
      </c>
      <c r="I10" s="447">
        <f t="shared" si="29"/>
        <v>1</v>
      </c>
      <c r="J10" s="448">
        <f t="shared" si="4"/>
        <v>56</v>
      </c>
      <c r="K10" s="449">
        <v>2</v>
      </c>
      <c r="L10" s="449">
        <v>1</v>
      </c>
      <c r="M10" s="449">
        <v>17</v>
      </c>
      <c r="N10" s="449">
        <f t="shared" si="5"/>
        <v>18</v>
      </c>
      <c r="O10" s="450">
        <f t="shared" si="6"/>
        <v>20</v>
      </c>
      <c r="P10" s="451">
        <v>0</v>
      </c>
      <c r="Q10" s="451">
        <v>0</v>
      </c>
      <c r="R10" s="451">
        <v>0</v>
      </c>
      <c r="S10" s="451">
        <f t="shared" si="7"/>
        <v>0</v>
      </c>
      <c r="T10" s="451">
        <v>0</v>
      </c>
      <c r="U10" s="452">
        <f t="shared" si="8"/>
        <v>0</v>
      </c>
      <c r="V10" s="447">
        <v>2</v>
      </c>
      <c r="W10" s="447">
        <v>9</v>
      </c>
      <c r="X10" s="447">
        <v>13</v>
      </c>
      <c r="Y10" s="447">
        <f t="shared" si="9"/>
        <v>22</v>
      </c>
      <c r="Z10" s="447">
        <v>15</v>
      </c>
      <c r="AA10" s="448">
        <f t="shared" si="10"/>
        <v>39</v>
      </c>
      <c r="AB10" s="449">
        <v>0</v>
      </c>
      <c r="AC10" s="449">
        <v>0</v>
      </c>
      <c r="AD10" s="449">
        <v>0</v>
      </c>
      <c r="AE10" s="449">
        <f t="shared" si="11"/>
        <v>0</v>
      </c>
      <c r="AF10" s="449">
        <v>0</v>
      </c>
      <c r="AG10" s="450">
        <f t="shared" si="12"/>
        <v>0</v>
      </c>
      <c r="AH10" s="453">
        <v>0</v>
      </c>
      <c r="AI10" s="453">
        <v>0</v>
      </c>
      <c r="AJ10" s="453">
        <v>0</v>
      </c>
      <c r="AK10" s="453">
        <f t="shared" si="13"/>
        <v>0</v>
      </c>
      <c r="AL10" s="453">
        <v>0</v>
      </c>
      <c r="AM10" s="454">
        <f t="shared" si="14"/>
        <v>0</v>
      </c>
      <c r="AN10" s="455">
        <v>19</v>
      </c>
      <c r="AO10" s="447">
        <v>0</v>
      </c>
      <c r="AP10" s="447">
        <v>0</v>
      </c>
      <c r="AQ10" s="447">
        <f t="shared" si="15"/>
        <v>0</v>
      </c>
      <c r="AR10" s="448">
        <f t="shared" si="16"/>
        <v>19</v>
      </c>
      <c r="AS10" s="455">
        <v>1</v>
      </c>
      <c r="AT10" s="447">
        <v>0</v>
      </c>
      <c r="AU10" s="447">
        <v>0</v>
      </c>
      <c r="AV10" s="447">
        <f t="shared" si="17"/>
        <v>0</v>
      </c>
      <c r="AW10" s="448">
        <f t="shared" si="18"/>
        <v>1</v>
      </c>
      <c r="AX10" s="455">
        <v>0</v>
      </c>
      <c r="AY10" s="447">
        <v>0</v>
      </c>
      <c r="AZ10" s="447">
        <v>0</v>
      </c>
      <c r="BA10" s="447">
        <f t="shared" si="19"/>
        <v>0</v>
      </c>
      <c r="BB10" s="448">
        <f t="shared" si="20"/>
        <v>0</v>
      </c>
      <c r="BC10" s="447">
        <v>11</v>
      </c>
      <c r="BD10" s="447">
        <f t="shared" si="21"/>
        <v>163</v>
      </c>
      <c r="BE10" s="446">
        <f t="shared" si="22"/>
        <v>13</v>
      </c>
      <c r="BF10" s="447">
        <f t="shared" si="23"/>
        <v>10</v>
      </c>
      <c r="BG10" s="447">
        <f t="shared" si="24"/>
        <v>31</v>
      </c>
      <c r="BH10" s="447">
        <f t="shared" si="0"/>
        <v>54</v>
      </c>
      <c r="BI10" s="447">
        <f t="shared" si="1"/>
        <v>26</v>
      </c>
      <c r="BJ10" s="495">
        <f t="shared" si="25"/>
        <v>243</v>
      </c>
      <c r="BK10" s="437">
        <f t="shared" si="26"/>
        <v>41</v>
      </c>
      <c r="BL10" s="437">
        <f t="shared" si="27"/>
        <v>16.3</v>
      </c>
      <c r="BM10" s="437">
        <f t="shared" si="28"/>
        <v>5.258064516129032</v>
      </c>
      <c r="BN10" s="456">
        <f t="shared" si="2"/>
        <v>3.975609756097561</v>
      </c>
    </row>
    <row r="11" spans="1:66" ht="19.5" customHeight="1">
      <c r="A11" s="444">
        <v>6</v>
      </c>
      <c r="B11" s="445" t="s">
        <v>5</v>
      </c>
      <c r="C11" s="446">
        <v>48</v>
      </c>
      <c r="D11" s="446">
        <v>24</v>
      </c>
      <c r="E11" s="448">
        <f t="shared" si="3"/>
        <v>72</v>
      </c>
      <c r="F11" s="447">
        <v>28</v>
      </c>
      <c r="G11" s="447">
        <v>2</v>
      </c>
      <c r="H11" s="447">
        <v>6</v>
      </c>
      <c r="I11" s="447">
        <f t="shared" si="29"/>
        <v>8</v>
      </c>
      <c r="J11" s="448">
        <f t="shared" si="4"/>
        <v>36</v>
      </c>
      <c r="K11" s="449">
        <v>0</v>
      </c>
      <c r="L11" s="449">
        <v>4</v>
      </c>
      <c r="M11" s="449">
        <v>5</v>
      </c>
      <c r="N11" s="449">
        <f t="shared" si="5"/>
        <v>9</v>
      </c>
      <c r="O11" s="450">
        <f t="shared" si="6"/>
        <v>9</v>
      </c>
      <c r="P11" s="451">
        <v>0</v>
      </c>
      <c r="Q11" s="451">
        <v>0</v>
      </c>
      <c r="R11" s="451">
        <v>0</v>
      </c>
      <c r="S11" s="451">
        <f t="shared" si="7"/>
        <v>0</v>
      </c>
      <c r="T11" s="451">
        <v>0</v>
      </c>
      <c r="U11" s="452">
        <f t="shared" si="8"/>
        <v>0</v>
      </c>
      <c r="V11" s="447">
        <v>0</v>
      </c>
      <c r="W11" s="447">
        <v>3</v>
      </c>
      <c r="X11" s="447">
        <v>3</v>
      </c>
      <c r="Y11" s="447">
        <f t="shared" si="9"/>
        <v>6</v>
      </c>
      <c r="Z11" s="447">
        <v>12</v>
      </c>
      <c r="AA11" s="448">
        <f t="shared" si="10"/>
        <v>18</v>
      </c>
      <c r="AB11" s="449">
        <v>0</v>
      </c>
      <c r="AC11" s="449">
        <v>0</v>
      </c>
      <c r="AD11" s="449">
        <v>0</v>
      </c>
      <c r="AE11" s="449">
        <f t="shared" si="11"/>
        <v>0</v>
      </c>
      <c r="AF11" s="449">
        <v>0</v>
      </c>
      <c r="AG11" s="450">
        <f t="shared" si="12"/>
        <v>0</v>
      </c>
      <c r="AH11" s="453">
        <v>0</v>
      </c>
      <c r="AI11" s="453">
        <v>0</v>
      </c>
      <c r="AJ11" s="453">
        <v>2</v>
      </c>
      <c r="AK11" s="453">
        <f t="shared" si="13"/>
        <v>2</v>
      </c>
      <c r="AL11" s="453">
        <v>0</v>
      </c>
      <c r="AM11" s="454">
        <f t="shared" si="14"/>
        <v>2</v>
      </c>
      <c r="AN11" s="455">
        <v>0</v>
      </c>
      <c r="AO11" s="447">
        <v>0</v>
      </c>
      <c r="AP11" s="447">
        <v>0</v>
      </c>
      <c r="AQ11" s="447">
        <f t="shared" si="15"/>
        <v>0</v>
      </c>
      <c r="AR11" s="448">
        <f t="shared" si="16"/>
        <v>0</v>
      </c>
      <c r="AS11" s="455">
        <v>0</v>
      </c>
      <c r="AT11" s="447">
        <v>0</v>
      </c>
      <c r="AU11" s="447">
        <v>0</v>
      </c>
      <c r="AV11" s="447">
        <f t="shared" si="17"/>
        <v>0</v>
      </c>
      <c r="AW11" s="448">
        <f t="shared" si="18"/>
        <v>0</v>
      </c>
      <c r="AX11" s="455">
        <v>0</v>
      </c>
      <c r="AY11" s="447">
        <v>0</v>
      </c>
      <c r="AZ11" s="447">
        <v>0</v>
      </c>
      <c r="BA11" s="447">
        <f t="shared" si="19"/>
        <v>0</v>
      </c>
      <c r="BB11" s="448">
        <f t="shared" si="20"/>
        <v>0</v>
      </c>
      <c r="BC11" s="447">
        <v>30</v>
      </c>
      <c r="BD11" s="447">
        <f>SUM(C11,F11,K11,P11,V11,AB11,AH11,AN11,AS11,AX11)</f>
        <v>76</v>
      </c>
      <c r="BE11" s="446">
        <f t="shared" si="22"/>
        <v>24</v>
      </c>
      <c r="BF11" s="447">
        <f t="shared" si="23"/>
        <v>9</v>
      </c>
      <c r="BG11" s="447">
        <f t="shared" si="24"/>
        <v>16</v>
      </c>
      <c r="BH11" s="447">
        <f t="shared" si="0"/>
        <v>49</v>
      </c>
      <c r="BI11" s="447">
        <f t="shared" si="1"/>
        <v>42</v>
      </c>
      <c r="BJ11" s="495">
        <f t="shared" si="25"/>
        <v>167</v>
      </c>
      <c r="BK11" s="437">
        <f t="shared" si="26"/>
        <v>25</v>
      </c>
      <c r="BL11" s="437">
        <f t="shared" si="27"/>
        <v>8.444444444444445</v>
      </c>
      <c r="BM11" s="437">
        <f t="shared" si="28"/>
        <v>4.75</v>
      </c>
      <c r="BN11" s="456">
        <f t="shared" si="2"/>
        <v>3.04</v>
      </c>
    </row>
    <row r="12" spans="1:66" ht="19.5" customHeight="1">
      <c r="A12" s="444">
        <v>7</v>
      </c>
      <c r="B12" s="445" t="s">
        <v>6</v>
      </c>
      <c r="C12" s="446">
        <v>205</v>
      </c>
      <c r="D12" s="446">
        <v>51</v>
      </c>
      <c r="E12" s="448">
        <f t="shared" si="3"/>
        <v>256</v>
      </c>
      <c r="F12" s="447">
        <v>74</v>
      </c>
      <c r="G12" s="447">
        <v>8</v>
      </c>
      <c r="H12" s="447">
        <v>10</v>
      </c>
      <c r="I12" s="447">
        <f t="shared" si="29"/>
        <v>18</v>
      </c>
      <c r="J12" s="448">
        <f t="shared" si="4"/>
        <v>92</v>
      </c>
      <c r="K12" s="449">
        <v>0</v>
      </c>
      <c r="L12" s="449">
        <v>6</v>
      </c>
      <c r="M12" s="449">
        <v>13</v>
      </c>
      <c r="N12" s="449">
        <f t="shared" si="5"/>
        <v>19</v>
      </c>
      <c r="O12" s="450">
        <f t="shared" si="6"/>
        <v>19</v>
      </c>
      <c r="P12" s="451">
        <v>0</v>
      </c>
      <c r="Q12" s="451">
        <v>0</v>
      </c>
      <c r="R12" s="451">
        <v>0</v>
      </c>
      <c r="S12" s="451">
        <f t="shared" si="7"/>
        <v>0</v>
      </c>
      <c r="T12" s="451">
        <v>0</v>
      </c>
      <c r="U12" s="452">
        <f t="shared" si="8"/>
        <v>0</v>
      </c>
      <c r="V12" s="447">
        <v>1</v>
      </c>
      <c r="W12" s="447">
        <v>7</v>
      </c>
      <c r="X12" s="447">
        <v>17</v>
      </c>
      <c r="Y12" s="447">
        <f t="shared" si="9"/>
        <v>24</v>
      </c>
      <c r="Z12" s="447">
        <v>13</v>
      </c>
      <c r="AA12" s="448">
        <f t="shared" si="10"/>
        <v>38</v>
      </c>
      <c r="AB12" s="449">
        <v>0</v>
      </c>
      <c r="AC12" s="449">
        <v>0</v>
      </c>
      <c r="AD12" s="449">
        <v>0</v>
      </c>
      <c r="AE12" s="449">
        <f t="shared" si="11"/>
        <v>0</v>
      </c>
      <c r="AF12" s="449">
        <v>0</v>
      </c>
      <c r="AG12" s="450">
        <f t="shared" si="12"/>
        <v>0</v>
      </c>
      <c r="AH12" s="453">
        <v>0</v>
      </c>
      <c r="AI12" s="453">
        <v>1</v>
      </c>
      <c r="AJ12" s="453">
        <v>0</v>
      </c>
      <c r="AK12" s="453">
        <f t="shared" si="13"/>
        <v>1</v>
      </c>
      <c r="AL12" s="453">
        <v>0</v>
      </c>
      <c r="AM12" s="454">
        <f t="shared" si="14"/>
        <v>1</v>
      </c>
      <c r="AN12" s="455">
        <v>0</v>
      </c>
      <c r="AO12" s="447">
        <v>0</v>
      </c>
      <c r="AP12" s="447">
        <v>0</v>
      </c>
      <c r="AQ12" s="447">
        <f t="shared" si="15"/>
        <v>0</v>
      </c>
      <c r="AR12" s="448">
        <f t="shared" si="16"/>
        <v>0</v>
      </c>
      <c r="AS12" s="455">
        <v>0</v>
      </c>
      <c r="AT12" s="447">
        <v>0</v>
      </c>
      <c r="AU12" s="447">
        <v>0</v>
      </c>
      <c r="AV12" s="447">
        <f t="shared" si="17"/>
        <v>0</v>
      </c>
      <c r="AW12" s="448">
        <f t="shared" si="18"/>
        <v>0</v>
      </c>
      <c r="AX12" s="455">
        <v>0</v>
      </c>
      <c r="AY12" s="447">
        <v>0</v>
      </c>
      <c r="AZ12" s="447">
        <v>0</v>
      </c>
      <c r="BA12" s="447">
        <f t="shared" si="19"/>
        <v>0</v>
      </c>
      <c r="BB12" s="448">
        <f t="shared" si="20"/>
        <v>0</v>
      </c>
      <c r="BC12" s="447">
        <v>61</v>
      </c>
      <c r="BD12" s="447">
        <f t="shared" si="21"/>
        <v>280</v>
      </c>
      <c r="BE12" s="446">
        <f t="shared" si="22"/>
        <v>51</v>
      </c>
      <c r="BF12" s="447">
        <f t="shared" si="23"/>
        <v>22</v>
      </c>
      <c r="BG12" s="447">
        <f t="shared" si="24"/>
        <v>40</v>
      </c>
      <c r="BH12" s="447">
        <f t="shared" si="0"/>
        <v>113</v>
      </c>
      <c r="BI12" s="447">
        <f t="shared" si="1"/>
        <v>74</v>
      </c>
      <c r="BJ12" s="495">
        <f t="shared" si="25"/>
        <v>467</v>
      </c>
      <c r="BK12" s="437">
        <f t="shared" si="26"/>
        <v>62</v>
      </c>
      <c r="BL12" s="437">
        <f t="shared" si="27"/>
        <v>12.727272727272727</v>
      </c>
      <c r="BM12" s="437">
        <f t="shared" si="28"/>
        <v>7</v>
      </c>
      <c r="BN12" s="456">
        <f t="shared" si="2"/>
        <v>4.516129032258065</v>
      </c>
    </row>
    <row r="13" spans="1:66" ht="19.5" customHeight="1">
      <c r="A13" s="444">
        <v>8</v>
      </c>
      <c r="B13" s="445" t="s">
        <v>7</v>
      </c>
      <c r="C13" s="446">
        <v>194</v>
      </c>
      <c r="D13" s="446">
        <v>72</v>
      </c>
      <c r="E13" s="448">
        <f t="shared" si="3"/>
        <v>266</v>
      </c>
      <c r="F13" s="447">
        <v>57</v>
      </c>
      <c r="G13" s="447">
        <v>3</v>
      </c>
      <c r="H13" s="447">
        <v>3</v>
      </c>
      <c r="I13" s="447">
        <f t="shared" si="29"/>
        <v>6</v>
      </c>
      <c r="J13" s="448">
        <f t="shared" si="4"/>
        <v>63</v>
      </c>
      <c r="K13" s="449">
        <v>20</v>
      </c>
      <c r="L13" s="449">
        <v>16</v>
      </c>
      <c r="M13" s="449">
        <v>74</v>
      </c>
      <c r="N13" s="449">
        <f t="shared" si="5"/>
        <v>90</v>
      </c>
      <c r="O13" s="450">
        <f t="shared" si="6"/>
        <v>110</v>
      </c>
      <c r="P13" s="451">
        <v>0</v>
      </c>
      <c r="Q13" s="451">
        <v>0</v>
      </c>
      <c r="R13" s="451">
        <v>0</v>
      </c>
      <c r="S13" s="451">
        <f t="shared" si="7"/>
        <v>0</v>
      </c>
      <c r="T13" s="451">
        <v>0</v>
      </c>
      <c r="U13" s="452">
        <f t="shared" si="8"/>
        <v>0</v>
      </c>
      <c r="V13" s="447">
        <v>2</v>
      </c>
      <c r="W13" s="447">
        <v>9</v>
      </c>
      <c r="X13" s="447">
        <v>51</v>
      </c>
      <c r="Y13" s="447">
        <f t="shared" si="9"/>
        <v>60</v>
      </c>
      <c r="Z13" s="447">
        <v>24</v>
      </c>
      <c r="AA13" s="448">
        <f t="shared" si="10"/>
        <v>86</v>
      </c>
      <c r="AB13" s="449">
        <v>0</v>
      </c>
      <c r="AC13" s="449">
        <v>0</v>
      </c>
      <c r="AD13" s="449">
        <v>0</v>
      </c>
      <c r="AE13" s="449">
        <f t="shared" si="11"/>
        <v>0</v>
      </c>
      <c r="AF13" s="449">
        <v>0</v>
      </c>
      <c r="AG13" s="450">
        <f t="shared" si="12"/>
        <v>0</v>
      </c>
      <c r="AH13" s="453">
        <v>1</v>
      </c>
      <c r="AI13" s="453">
        <v>1</v>
      </c>
      <c r="AJ13" s="453">
        <v>2</v>
      </c>
      <c r="AK13" s="453">
        <f t="shared" si="13"/>
        <v>3</v>
      </c>
      <c r="AL13" s="453">
        <v>0</v>
      </c>
      <c r="AM13" s="454">
        <f t="shared" si="14"/>
        <v>4</v>
      </c>
      <c r="AN13" s="455">
        <v>0</v>
      </c>
      <c r="AO13" s="447">
        <v>0</v>
      </c>
      <c r="AP13" s="447">
        <v>0</v>
      </c>
      <c r="AQ13" s="447">
        <f t="shared" si="15"/>
        <v>0</v>
      </c>
      <c r="AR13" s="448">
        <f t="shared" si="16"/>
        <v>0</v>
      </c>
      <c r="AS13" s="455">
        <v>1</v>
      </c>
      <c r="AT13" s="447">
        <v>0</v>
      </c>
      <c r="AU13" s="447">
        <v>0</v>
      </c>
      <c r="AV13" s="447">
        <f t="shared" si="17"/>
        <v>0</v>
      </c>
      <c r="AW13" s="448">
        <f t="shared" si="18"/>
        <v>1</v>
      </c>
      <c r="AX13" s="455">
        <v>11</v>
      </c>
      <c r="AY13" s="447">
        <v>0</v>
      </c>
      <c r="AZ13" s="447">
        <v>0</v>
      </c>
      <c r="BA13" s="447">
        <f t="shared" si="19"/>
        <v>0</v>
      </c>
      <c r="BB13" s="448">
        <f t="shared" si="20"/>
        <v>11</v>
      </c>
      <c r="BC13" s="447">
        <v>34</v>
      </c>
      <c r="BD13" s="447">
        <f t="shared" si="21"/>
        <v>286</v>
      </c>
      <c r="BE13" s="446">
        <f t="shared" si="22"/>
        <v>72</v>
      </c>
      <c r="BF13" s="447">
        <f t="shared" si="23"/>
        <v>29</v>
      </c>
      <c r="BG13" s="447">
        <f t="shared" si="24"/>
        <v>130</v>
      </c>
      <c r="BH13" s="447">
        <f t="shared" si="0"/>
        <v>231</v>
      </c>
      <c r="BI13" s="447">
        <f t="shared" si="1"/>
        <v>58</v>
      </c>
      <c r="BJ13" s="495">
        <f t="shared" si="25"/>
        <v>575</v>
      </c>
      <c r="BK13" s="437">
        <f t="shared" si="26"/>
        <v>159</v>
      </c>
      <c r="BL13" s="437">
        <f t="shared" si="27"/>
        <v>9.862068965517242</v>
      </c>
      <c r="BM13" s="437">
        <f t="shared" si="28"/>
        <v>2.2</v>
      </c>
      <c r="BN13" s="456">
        <f t="shared" si="2"/>
        <v>1.79874213836478</v>
      </c>
    </row>
    <row r="14" spans="1:66" ht="19.5" customHeight="1">
      <c r="A14" s="444">
        <v>9</v>
      </c>
      <c r="B14" s="445" t="s">
        <v>9</v>
      </c>
      <c r="C14" s="446">
        <f>SUM(C15:C16)</f>
        <v>257</v>
      </c>
      <c r="D14" s="446">
        <f>SUM(D15:D16)</f>
        <v>37</v>
      </c>
      <c r="E14" s="448">
        <f t="shared" si="3"/>
        <v>294</v>
      </c>
      <c r="F14" s="447">
        <f>SUM(F15:F16)</f>
        <v>98</v>
      </c>
      <c r="G14" s="447">
        <f>SUM(G15:G16)</f>
        <v>1</v>
      </c>
      <c r="H14" s="447">
        <f>SUM(H15:H16)</f>
        <v>0</v>
      </c>
      <c r="I14" s="447">
        <f t="shared" si="29"/>
        <v>1</v>
      </c>
      <c r="J14" s="448">
        <f t="shared" si="4"/>
        <v>99</v>
      </c>
      <c r="K14" s="449">
        <f aca="true" t="shared" si="30" ref="K14:T14">SUM(K15:K16)</f>
        <v>81</v>
      </c>
      <c r="L14" s="449">
        <f t="shared" si="30"/>
        <v>12</v>
      </c>
      <c r="M14" s="449">
        <f t="shared" si="30"/>
        <v>56</v>
      </c>
      <c r="N14" s="449">
        <f t="shared" si="5"/>
        <v>68</v>
      </c>
      <c r="O14" s="449">
        <f t="shared" si="30"/>
        <v>149</v>
      </c>
      <c r="P14" s="451">
        <f t="shared" si="30"/>
        <v>0</v>
      </c>
      <c r="Q14" s="451">
        <f t="shared" si="30"/>
        <v>0</v>
      </c>
      <c r="R14" s="451">
        <f t="shared" si="30"/>
        <v>0</v>
      </c>
      <c r="S14" s="451">
        <f t="shared" si="7"/>
        <v>0</v>
      </c>
      <c r="T14" s="451">
        <f t="shared" si="30"/>
        <v>0</v>
      </c>
      <c r="U14" s="452">
        <f t="shared" si="8"/>
        <v>0</v>
      </c>
      <c r="V14" s="447">
        <v>76</v>
      </c>
      <c r="W14" s="447">
        <v>17</v>
      </c>
      <c r="X14" s="447">
        <v>29</v>
      </c>
      <c r="Y14" s="447">
        <f t="shared" si="9"/>
        <v>46</v>
      </c>
      <c r="Z14" s="447">
        <v>72</v>
      </c>
      <c r="AA14" s="448">
        <f t="shared" si="10"/>
        <v>194</v>
      </c>
      <c r="AB14" s="449">
        <v>0</v>
      </c>
      <c r="AC14" s="449">
        <v>0</v>
      </c>
      <c r="AD14" s="449">
        <v>0</v>
      </c>
      <c r="AE14" s="449">
        <f t="shared" si="11"/>
        <v>0</v>
      </c>
      <c r="AF14" s="449">
        <v>0</v>
      </c>
      <c r="AG14" s="450">
        <f t="shared" si="12"/>
        <v>0</v>
      </c>
      <c r="AH14" s="453">
        <v>0</v>
      </c>
      <c r="AI14" s="453">
        <v>0</v>
      </c>
      <c r="AJ14" s="453">
        <v>0</v>
      </c>
      <c r="AK14" s="453">
        <f t="shared" si="13"/>
        <v>0</v>
      </c>
      <c r="AL14" s="453">
        <v>0</v>
      </c>
      <c r="AM14" s="454">
        <f t="shared" si="14"/>
        <v>0</v>
      </c>
      <c r="AN14" s="455">
        <f>SUM(AN15:AN16)</f>
        <v>51</v>
      </c>
      <c r="AO14" s="455">
        <f>SUM(AO15:AO16)</f>
        <v>0</v>
      </c>
      <c r="AP14" s="455">
        <f>SUM(AP15:AP16)</f>
        <v>0</v>
      </c>
      <c r="AQ14" s="447">
        <f t="shared" si="15"/>
        <v>0</v>
      </c>
      <c r="AR14" s="448">
        <f t="shared" si="16"/>
        <v>51</v>
      </c>
      <c r="AS14" s="455">
        <f>SUM(AS15:AS16)</f>
        <v>8</v>
      </c>
      <c r="AT14" s="455">
        <f>SUM(AT15:AT16)</f>
        <v>0</v>
      </c>
      <c r="AU14" s="455">
        <f>SUM(AU15:AU16)</f>
        <v>0</v>
      </c>
      <c r="AV14" s="447">
        <f t="shared" si="17"/>
        <v>0</v>
      </c>
      <c r="AW14" s="455">
        <f>SUM(AW15:AW16)</f>
        <v>8</v>
      </c>
      <c r="AX14" s="455">
        <v>0</v>
      </c>
      <c r="AY14" s="447">
        <v>0</v>
      </c>
      <c r="AZ14" s="447">
        <v>0</v>
      </c>
      <c r="BA14" s="447">
        <f t="shared" si="19"/>
        <v>0</v>
      </c>
      <c r="BB14" s="448">
        <f t="shared" si="20"/>
        <v>0</v>
      </c>
      <c r="BC14" s="447">
        <v>42</v>
      </c>
      <c r="BD14" s="447">
        <f t="shared" si="21"/>
        <v>571</v>
      </c>
      <c r="BE14" s="446">
        <f t="shared" si="22"/>
        <v>37</v>
      </c>
      <c r="BF14" s="447">
        <f>SUM(BF15:BF16)</f>
        <v>30</v>
      </c>
      <c r="BG14" s="447">
        <f>SUM(BG15:BG16)</f>
        <v>85</v>
      </c>
      <c r="BH14" s="447">
        <f t="shared" si="0"/>
        <v>152</v>
      </c>
      <c r="BI14" s="447">
        <f>SUM(BI15:BI16)</f>
        <v>114</v>
      </c>
      <c r="BJ14" s="495">
        <f t="shared" si="25"/>
        <v>837</v>
      </c>
      <c r="BK14" s="437">
        <f t="shared" si="26"/>
        <v>115</v>
      </c>
      <c r="BL14" s="437">
        <f t="shared" si="27"/>
        <v>19.033333333333335</v>
      </c>
      <c r="BM14" s="437">
        <f t="shared" si="28"/>
        <v>6.7176470588235295</v>
      </c>
      <c r="BN14" s="456">
        <f t="shared" si="2"/>
        <v>4.965217391304348</v>
      </c>
    </row>
    <row r="15" spans="1:66" ht="19.5" customHeight="1">
      <c r="A15" s="444"/>
      <c r="B15" s="457" t="s">
        <v>164</v>
      </c>
      <c r="C15" s="446">
        <v>63</v>
      </c>
      <c r="D15" s="446">
        <v>34</v>
      </c>
      <c r="E15" s="448">
        <f t="shared" si="3"/>
        <v>97</v>
      </c>
      <c r="F15" s="447">
        <v>44</v>
      </c>
      <c r="G15" s="447">
        <v>1</v>
      </c>
      <c r="H15" s="447">
        <v>0</v>
      </c>
      <c r="I15" s="447">
        <f t="shared" si="29"/>
        <v>1</v>
      </c>
      <c r="J15" s="448">
        <f t="shared" si="4"/>
        <v>45</v>
      </c>
      <c r="K15" s="449">
        <v>0</v>
      </c>
      <c r="L15" s="449">
        <v>3</v>
      </c>
      <c r="M15" s="449">
        <v>15</v>
      </c>
      <c r="N15" s="449">
        <f t="shared" si="5"/>
        <v>18</v>
      </c>
      <c r="O15" s="450">
        <f t="shared" si="6"/>
        <v>18</v>
      </c>
      <c r="P15" s="451">
        <v>0</v>
      </c>
      <c r="Q15" s="451">
        <v>0</v>
      </c>
      <c r="R15" s="451">
        <v>0</v>
      </c>
      <c r="S15" s="451">
        <f t="shared" si="7"/>
        <v>0</v>
      </c>
      <c r="T15" s="451">
        <v>0</v>
      </c>
      <c r="U15" s="452">
        <f t="shared" si="8"/>
        <v>0</v>
      </c>
      <c r="V15" s="447">
        <v>0</v>
      </c>
      <c r="W15" s="447">
        <v>0</v>
      </c>
      <c r="X15" s="447">
        <v>1</v>
      </c>
      <c r="Y15" s="447">
        <f t="shared" si="9"/>
        <v>1</v>
      </c>
      <c r="Z15" s="447">
        <v>28</v>
      </c>
      <c r="AA15" s="448">
        <f t="shared" si="10"/>
        <v>29</v>
      </c>
      <c r="AB15" s="449">
        <v>0</v>
      </c>
      <c r="AC15" s="449">
        <v>0</v>
      </c>
      <c r="AD15" s="449">
        <v>0</v>
      </c>
      <c r="AE15" s="449">
        <f t="shared" si="11"/>
        <v>0</v>
      </c>
      <c r="AF15" s="449">
        <v>0</v>
      </c>
      <c r="AG15" s="450">
        <f t="shared" si="12"/>
        <v>0</v>
      </c>
      <c r="AH15" s="453">
        <v>0</v>
      </c>
      <c r="AI15" s="453">
        <v>0</v>
      </c>
      <c r="AJ15" s="453">
        <v>0</v>
      </c>
      <c r="AK15" s="453">
        <f t="shared" si="13"/>
        <v>0</v>
      </c>
      <c r="AL15" s="453">
        <v>0</v>
      </c>
      <c r="AM15" s="454">
        <f t="shared" si="14"/>
        <v>0</v>
      </c>
      <c r="AN15" s="455">
        <v>0</v>
      </c>
      <c r="AO15" s="447">
        <v>0</v>
      </c>
      <c r="AP15" s="447">
        <v>0</v>
      </c>
      <c r="AQ15" s="447">
        <f t="shared" si="15"/>
        <v>0</v>
      </c>
      <c r="AR15" s="448">
        <f t="shared" si="16"/>
        <v>0</v>
      </c>
      <c r="AS15" s="455">
        <v>7</v>
      </c>
      <c r="AT15" s="447">
        <v>0</v>
      </c>
      <c r="AU15" s="447">
        <v>0</v>
      </c>
      <c r="AV15" s="447">
        <f t="shared" si="17"/>
        <v>0</v>
      </c>
      <c r="AW15" s="448">
        <f t="shared" si="18"/>
        <v>7</v>
      </c>
      <c r="AX15" s="455">
        <v>0</v>
      </c>
      <c r="AY15" s="447">
        <v>0</v>
      </c>
      <c r="AZ15" s="447">
        <v>0</v>
      </c>
      <c r="BA15" s="447">
        <f t="shared" si="19"/>
        <v>0</v>
      </c>
      <c r="BB15" s="448">
        <f t="shared" si="20"/>
        <v>0</v>
      </c>
      <c r="BC15" s="447">
        <v>42</v>
      </c>
      <c r="BD15" s="447">
        <f>SUM(C15,F15,K15,P15,V15,AB15,AH15,AN15,AS15,AX15)</f>
        <v>114</v>
      </c>
      <c r="BE15" s="446">
        <f t="shared" si="22"/>
        <v>34</v>
      </c>
      <c r="BF15" s="447">
        <f>SUM(G15,L15,Q15,W15,AC15,AI15,AO15,AT15,AY15)</f>
        <v>4</v>
      </c>
      <c r="BG15" s="447">
        <f>SUM(H15,M15,R15,X15,AD15,AJ15,AP15,AU15,AZ15)</f>
        <v>16</v>
      </c>
      <c r="BH15" s="447">
        <f t="shared" si="0"/>
        <v>54</v>
      </c>
      <c r="BI15" s="447">
        <f aca="true" t="shared" si="31" ref="BI15:BI53">SUM(T15,Z15,AF15,AL15,BC15)</f>
        <v>70</v>
      </c>
      <c r="BJ15" s="495">
        <f t="shared" si="25"/>
        <v>238</v>
      </c>
      <c r="BK15" s="437">
        <f t="shared" si="26"/>
        <v>20</v>
      </c>
      <c r="BL15" s="437">
        <f t="shared" si="27"/>
        <v>28.5</v>
      </c>
      <c r="BM15" s="437">
        <f t="shared" si="28"/>
        <v>7.125</v>
      </c>
      <c r="BN15" s="456">
        <f t="shared" si="2"/>
        <v>5.7</v>
      </c>
    </row>
    <row r="16" spans="1:66" ht="19.5" customHeight="1">
      <c r="A16" s="444"/>
      <c r="B16" s="457" t="s">
        <v>165</v>
      </c>
      <c r="C16" s="446">
        <v>194</v>
      </c>
      <c r="D16" s="446">
        <v>3</v>
      </c>
      <c r="E16" s="448">
        <f t="shared" si="3"/>
        <v>197</v>
      </c>
      <c r="F16" s="447">
        <v>54</v>
      </c>
      <c r="G16" s="447">
        <v>0</v>
      </c>
      <c r="H16" s="447">
        <v>0</v>
      </c>
      <c r="I16" s="447">
        <f t="shared" si="29"/>
        <v>0</v>
      </c>
      <c r="J16" s="448">
        <f t="shared" si="4"/>
        <v>54</v>
      </c>
      <c r="K16" s="449">
        <v>81</v>
      </c>
      <c r="L16" s="449">
        <v>9</v>
      </c>
      <c r="M16" s="449">
        <v>41</v>
      </c>
      <c r="N16" s="449">
        <f t="shared" si="5"/>
        <v>50</v>
      </c>
      <c r="O16" s="450">
        <f t="shared" si="6"/>
        <v>131</v>
      </c>
      <c r="P16" s="451">
        <v>0</v>
      </c>
      <c r="Q16" s="451">
        <v>0</v>
      </c>
      <c r="R16" s="451">
        <v>0</v>
      </c>
      <c r="S16" s="451">
        <f t="shared" si="7"/>
        <v>0</v>
      </c>
      <c r="T16" s="451">
        <v>0</v>
      </c>
      <c r="U16" s="452">
        <f t="shared" si="8"/>
        <v>0</v>
      </c>
      <c r="V16" s="447">
        <v>76</v>
      </c>
      <c r="W16" s="447">
        <v>17</v>
      </c>
      <c r="X16" s="447">
        <v>28</v>
      </c>
      <c r="Y16" s="447">
        <f t="shared" si="9"/>
        <v>45</v>
      </c>
      <c r="Z16" s="447">
        <v>44</v>
      </c>
      <c r="AA16" s="448">
        <f t="shared" si="10"/>
        <v>165</v>
      </c>
      <c r="AB16" s="449">
        <v>0</v>
      </c>
      <c r="AC16" s="449">
        <v>0</v>
      </c>
      <c r="AD16" s="449">
        <v>0</v>
      </c>
      <c r="AE16" s="449">
        <f t="shared" si="11"/>
        <v>0</v>
      </c>
      <c r="AF16" s="449">
        <v>0</v>
      </c>
      <c r="AG16" s="450">
        <f t="shared" si="12"/>
        <v>0</v>
      </c>
      <c r="AH16" s="453">
        <v>0</v>
      </c>
      <c r="AI16" s="453">
        <v>0</v>
      </c>
      <c r="AJ16" s="453">
        <v>0</v>
      </c>
      <c r="AK16" s="453">
        <f t="shared" si="13"/>
        <v>0</v>
      </c>
      <c r="AL16" s="453">
        <v>0</v>
      </c>
      <c r="AM16" s="454">
        <f t="shared" si="14"/>
        <v>0</v>
      </c>
      <c r="AN16" s="455">
        <v>51</v>
      </c>
      <c r="AO16" s="447">
        <v>0</v>
      </c>
      <c r="AP16" s="447">
        <v>0</v>
      </c>
      <c r="AQ16" s="447">
        <f t="shared" si="15"/>
        <v>0</v>
      </c>
      <c r="AR16" s="448">
        <f t="shared" si="16"/>
        <v>51</v>
      </c>
      <c r="AS16" s="455">
        <v>1</v>
      </c>
      <c r="AT16" s="447">
        <v>0</v>
      </c>
      <c r="AU16" s="447">
        <v>0</v>
      </c>
      <c r="AV16" s="447">
        <f t="shared" si="17"/>
        <v>0</v>
      </c>
      <c r="AW16" s="448">
        <f t="shared" si="18"/>
        <v>1</v>
      </c>
      <c r="AX16" s="455">
        <v>0</v>
      </c>
      <c r="AY16" s="447">
        <v>0</v>
      </c>
      <c r="AZ16" s="447">
        <v>0</v>
      </c>
      <c r="BA16" s="447">
        <f t="shared" si="19"/>
        <v>0</v>
      </c>
      <c r="BB16" s="448">
        <f t="shared" si="20"/>
        <v>0</v>
      </c>
      <c r="BC16" s="447">
        <v>0</v>
      </c>
      <c r="BD16" s="447">
        <f t="shared" si="21"/>
        <v>457</v>
      </c>
      <c r="BE16" s="446">
        <f t="shared" si="22"/>
        <v>3</v>
      </c>
      <c r="BF16" s="447">
        <f>SUM(G16,L16,Q16,W16,AC16,AI16,AO16,AT16,AY16)</f>
        <v>26</v>
      </c>
      <c r="BG16" s="447">
        <f>SUM(H16,M16,R16,X16,AD16,AJ16,AP16,AU16,AZ16)</f>
        <v>69</v>
      </c>
      <c r="BH16" s="447">
        <f t="shared" si="0"/>
        <v>98</v>
      </c>
      <c r="BI16" s="447">
        <f t="shared" si="31"/>
        <v>44</v>
      </c>
      <c r="BJ16" s="495">
        <f t="shared" si="25"/>
        <v>599</v>
      </c>
      <c r="BK16" s="437">
        <f t="shared" si="26"/>
        <v>95</v>
      </c>
      <c r="BL16" s="437">
        <f t="shared" si="27"/>
        <v>17.576923076923077</v>
      </c>
      <c r="BM16" s="437">
        <f t="shared" si="28"/>
        <v>6.6231884057971016</v>
      </c>
      <c r="BN16" s="456">
        <f t="shared" si="2"/>
        <v>4.810526315789474</v>
      </c>
    </row>
    <row r="17" spans="1:66" ht="19.5" customHeight="1">
      <c r="A17" s="444">
        <v>10</v>
      </c>
      <c r="B17" s="445" t="s">
        <v>10</v>
      </c>
      <c r="C17" s="446">
        <v>61</v>
      </c>
      <c r="D17" s="446">
        <v>11</v>
      </c>
      <c r="E17" s="448">
        <f t="shared" si="3"/>
        <v>72</v>
      </c>
      <c r="F17" s="447">
        <v>23</v>
      </c>
      <c r="G17" s="447">
        <v>0</v>
      </c>
      <c r="H17" s="447">
        <v>2</v>
      </c>
      <c r="I17" s="447">
        <f t="shared" si="29"/>
        <v>2</v>
      </c>
      <c r="J17" s="448">
        <f t="shared" si="4"/>
        <v>25</v>
      </c>
      <c r="K17" s="449">
        <v>0</v>
      </c>
      <c r="L17" s="449">
        <v>1</v>
      </c>
      <c r="M17" s="449">
        <v>3</v>
      </c>
      <c r="N17" s="449">
        <f t="shared" si="5"/>
        <v>4</v>
      </c>
      <c r="O17" s="450">
        <f t="shared" si="6"/>
        <v>4</v>
      </c>
      <c r="P17" s="451">
        <v>0</v>
      </c>
      <c r="Q17" s="451">
        <v>0</v>
      </c>
      <c r="R17" s="451">
        <v>0</v>
      </c>
      <c r="S17" s="451">
        <f t="shared" si="7"/>
        <v>0</v>
      </c>
      <c r="T17" s="451">
        <v>0</v>
      </c>
      <c r="U17" s="452">
        <f t="shared" si="8"/>
        <v>0</v>
      </c>
      <c r="V17" s="447">
        <v>0</v>
      </c>
      <c r="W17" s="447">
        <v>9</v>
      </c>
      <c r="X17" s="447">
        <v>40</v>
      </c>
      <c r="Y17" s="447">
        <f t="shared" si="9"/>
        <v>49</v>
      </c>
      <c r="Z17" s="447">
        <v>8</v>
      </c>
      <c r="AA17" s="448">
        <f t="shared" si="10"/>
        <v>57</v>
      </c>
      <c r="AB17" s="449">
        <v>0</v>
      </c>
      <c r="AC17" s="449">
        <v>0</v>
      </c>
      <c r="AD17" s="449">
        <v>0</v>
      </c>
      <c r="AE17" s="449">
        <f t="shared" si="11"/>
        <v>0</v>
      </c>
      <c r="AF17" s="449">
        <v>0</v>
      </c>
      <c r="AG17" s="450">
        <f t="shared" si="12"/>
        <v>0</v>
      </c>
      <c r="AH17" s="453">
        <v>0</v>
      </c>
      <c r="AI17" s="453">
        <v>0</v>
      </c>
      <c r="AJ17" s="453">
        <v>0</v>
      </c>
      <c r="AK17" s="453">
        <f t="shared" si="13"/>
        <v>0</v>
      </c>
      <c r="AL17" s="453">
        <v>0</v>
      </c>
      <c r="AM17" s="454">
        <f t="shared" si="14"/>
        <v>0</v>
      </c>
      <c r="AN17" s="455">
        <v>0</v>
      </c>
      <c r="AO17" s="447">
        <v>0</v>
      </c>
      <c r="AP17" s="447">
        <v>0</v>
      </c>
      <c r="AQ17" s="447">
        <f t="shared" si="15"/>
        <v>0</v>
      </c>
      <c r="AR17" s="448">
        <f t="shared" si="16"/>
        <v>0</v>
      </c>
      <c r="AS17" s="455">
        <v>1</v>
      </c>
      <c r="AT17" s="447">
        <v>0</v>
      </c>
      <c r="AU17" s="447">
        <v>0</v>
      </c>
      <c r="AV17" s="447">
        <f t="shared" si="17"/>
        <v>0</v>
      </c>
      <c r="AW17" s="448">
        <f t="shared" si="18"/>
        <v>1</v>
      </c>
      <c r="AX17" s="455">
        <v>0</v>
      </c>
      <c r="AY17" s="447">
        <v>0</v>
      </c>
      <c r="AZ17" s="447">
        <v>0</v>
      </c>
      <c r="BA17" s="447">
        <f t="shared" si="19"/>
        <v>0</v>
      </c>
      <c r="BB17" s="448">
        <f t="shared" si="20"/>
        <v>0</v>
      </c>
      <c r="BC17" s="447">
        <v>12</v>
      </c>
      <c r="BD17" s="447">
        <f t="shared" si="21"/>
        <v>85</v>
      </c>
      <c r="BE17" s="446">
        <f t="shared" si="22"/>
        <v>11</v>
      </c>
      <c r="BF17" s="447">
        <f aca="true" t="shared" si="32" ref="BF17:BF30">SUM(G17,L17,Q17,W17,AC17,AI17,AO17,AT17,AY17)</f>
        <v>10</v>
      </c>
      <c r="BG17" s="447">
        <f aca="true" t="shared" si="33" ref="BG17:BG49">SUM(H17,M17,R17,X17,AD17,AJ17,AP17,AU17,AZ17)</f>
        <v>45</v>
      </c>
      <c r="BH17" s="447">
        <f t="shared" si="0"/>
        <v>66</v>
      </c>
      <c r="BI17" s="447">
        <f t="shared" si="31"/>
        <v>20</v>
      </c>
      <c r="BJ17" s="495">
        <f t="shared" si="25"/>
        <v>171</v>
      </c>
      <c r="BK17" s="437">
        <f t="shared" si="26"/>
        <v>55</v>
      </c>
      <c r="BL17" s="437">
        <f t="shared" si="27"/>
        <v>8.5</v>
      </c>
      <c r="BM17" s="437">
        <f t="shared" si="28"/>
        <v>1.8888888888888888</v>
      </c>
      <c r="BN17" s="456">
        <f t="shared" si="2"/>
        <v>1.5454545454545454</v>
      </c>
    </row>
    <row r="18" spans="1:66" ht="19.5" customHeight="1">
      <c r="A18" s="444">
        <v>11</v>
      </c>
      <c r="B18" s="445" t="s">
        <v>11</v>
      </c>
      <c r="C18" s="446">
        <v>38</v>
      </c>
      <c r="D18" s="446">
        <v>18</v>
      </c>
      <c r="E18" s="448">
        <f t="shared" si="3"/>
        <v>56</v>
      </c>
      <c r="F18" s="447">
        <v>35</v>
      </c>
      <c r="G18" s="447">
        <v>2</v>
      </c>
      <c r="H18" s="447">
        <v>2</v>
      </c>
      <c r="I18" s="447">
        <f t="shared" si="29"/>
        <v>4</v>
      </c>
      <c r="J18" s="448">
        <f t="shared" si="4"/>
        <v>39</v>
      </c>
      <c r="K18" s="449">
        <v>0</v>
      </c>
      <c r="L18" s="449">
        <v>0</v>
      </c>
      <c r="M18" s="449">
        <v>0</v>
      </c>
      <c r="N18" s="449">
        <f t="shared" si="5"/>
        <v>0</v>
      </c>
      <c r="O18" s="450">
        <f t="shared" si="6"/>
        <v>0</v>
      </c>
      <c r="P18" s="451">
        <v>0</v>
      </c>
      <c r="Q18" s="451">
        <v>0</v>
      </c>
      <c r="R18" s="451">
        <v>0</v>
      </c>
      <c r="S18" s="451">
        <f t="shared" si="7"/>
        <v>0</v>
      </c>
      <c r="T18" s="451">
        <v>0</v>
      </c>
      <c r="U18" s="452">
        <f t="shared" si="8"/>
        <v>0</v>
      </c>
      <c r="V18" s="447">
        <v>0</v>
      </c>
      <c r="W18" s="447">
        <v>3</v>
      </c>
      <c r="X18" s="447">
        <v>18</v>
      </c>
      <c r="Y18" s="447">
        <f t="shared" si="9"/>
        <v>21</v>
      </c>
      <c r="Z18" s="447">
        <v>0</v>
      </c>
      <c r="AA18" s="448">
        <f t="shared" si="10"/>
        <v>21</v>
      </c>
      <c r="AB18" s="449">
        <v>0</v>
      </c>
      <c r="AC18" s="449">
        <v>0</v>
      </c>
      <c r="AD18" s="449">
        <v>0</v>
      </c>
      <c r="AE18" s="449">
        <f t="shared" si="11"/>
        <v>0</v>
      </c>
      <c r="AF18" s="449">
        <v>0</v>
      </c>
      <c r="AG18" s="450">
        <f t="shared" si="12"/>
        <v>0</v>
      </c>
      <c r="AH18" s="453">
        <v>0</v>
      </c>
      <c r="AI18" s="453">
        <v>0</v>
      </c>
      <c r="AJ18" s="453">
        <v>0</v>
      </c>
      <c r="AK18" s="453">
        <f t="shared" si="13"/>
        <v>0</v>
      </c>
      <c r="AL18" s="453">
        <v>0</v>
      </c>
      <c r="AM18" s="454">
        <f t="shared" si="14"/>
        <v>0</v>
      </c>
      <c r="AN18" s="455">
        <v>0</v>
      </c>
      <c r="AO18" s="447">
        <v>0</v>
      </c>
      <c r="AP18" s="447">
        <v>0</v>
      </c>
      <c r="AQ18" s="447">
        <f t="shared" si="15"/>
        <v>0</v>
      </c>
      <c r="AR18" s="448">
        <f t="shared" si="16"/>
        <v>0</v>
      </c>
      <c r="AS18" s="455">
        <v>8</v>
      </c>
      <c r="AT18" s="447">
        <v>0</v>
      </c>
      <c r="AU18" s="447">
        <v>0</v>
      </c>
      <c r="AV18" s="447">
        <f t="shared" si="17"/>
        <v>0</v>
      </c>
      <c r="AW18" s="448">
        <f t="shared" si="18"/>
        <v>8</v>
      </c>
      <c r="AX18" s="455">
        <v>0</v>
      </c>
      <c r="AY18" s="447">
        <v>0</v>
      </c>
      <c r="AZ18" s="447">
        <v>0</v>
      </c>
      <c r="BA18" s="447">
        <f t="shared" si="19"/>
        <v>0</v>
      </c>
      <c r="BB18" s="448">
        <f t="shared" si="20"/>
        <v>0</v>
      </c>
      <c r="BC18" s="447">
        <v>12</v>
      </c>
      <c r="BD18" s="447">
        <f t="shared" si="21"/>
        <v>81</v>
      </c>
      <c r="BE18" s="446">
        <f t="shared" si="22"/>
        <v>18</v>
      </c>
      <c r="BF18" s="447">
        <f t="shared" si="32"/>
        <v>5</v>
      </c>
      <c r="BG18" s="447">
        <f t="shared" si="33"/>
        <v>20</v>
      </c>
      <c r="BH18" s="447">
        <f t="shared" si="0"/>
        <v>43</v>
      </c>
      <c r="BI18" s="447">
        <f t="shared" si="31"/>
        <v>12</v>
      </c>
      <c r="BJ18" s="495">
        <f t="shared" si="25"/>
        <v>136</v>
      </c>
      <c r="BK18" s="437">
        <f t="shared" si="26"/>
        <v>25</v>
      </c>
      <c r="BL18" s="437">
        <f t="shared" si="27"/>
        <v>16.2</v>
      </c>
      <c r="BM18" s="437">
        <f t="shared" si="28"/>
        <v>4.05</v>
      </c>
      <c r="BN18" s="456">
        <f t="shared" si="2"/>
        <v>3.24</v>
      </c>
    </row>
    <row r="19" spans="1:66" ht="19.5" customHeight="1">
      <c r="A19" s="444">
        <v>12</v>
      </c>
      <c r="B19" s="445" t="s">
        <v>12</v>
      </c>
      <c r="C19" s="446">
        <v>89</v>
      </c>
      <c r="D19" s="446">
        <v>79</v>
      </c>
      <c r="E19" s="448">
        <f t="shared" si="3"/>
        <v>168</v>
      </c>
      <c r="F19" s="447">
        <v>38</v>
      </c>
      <c r="G19" s="447">
        <v>10</v>
      </c>
      <c r="H19" s="447">
        <v>7</v>
      </c>
      <c r="I19" s="447">
        <f t="shared" si="29"/>
        <v>17</v>
      </c>
      <c r="J19" s="448">
        <f t="shared" si="4"/>
        <v>55</v>
      </c>
      <c r="K19" s="449">
        <v>0</v>
      </c>
      <c r="L19" s="449">
        <v>20</v>
      </c>
      <c r="M19" s="449">
        <v>11</v>
      </c>
      <c r="N19" s="449">
        <f t="shared" si="5"/>
        <v>31</v>
      </c>
      <c r="O19" s="450">
        <f t="shared" si="6"/>
        <v>31</v>
      </c>
      <c r="P19" s="451">
        <v>0</v>
      </c>
      <c r="Q19" s="451">
        <v>0</v>
      </c>
      <c r="R19" s="451">
        <v>0</v>
      </c>
      <c r="S19" s="451">
        <f t="shared" si="7"/>
        <v>0</v>
      </c>
      <c r="T19" s="451">
        <v>0</v>
      </c>
      <c r="U19" s="452">
        <f t="shared" si="8"/>
        <v>0</v>
      </c>
      <c r="V19" s="447">
        <v>0</v>
      </c>
      <c r="W19" s="447">
        <v>41</v>
      </c>
      <c r="X19" s="447">
        <v>14</v>
      </c>
      <c r="Y19" s="447">
        <f t="shared" si="9"/>
        <v>55</v>
      </c>
      <c r="Z19" s="447">
        <v>59</v>
      </c>
      <c r="AA19" s="448">
        <f t="shared" si="10"/>
        <v>114</v>
      </c>
      <c r="AB19" s="449">
        <v>0</v>
      </c>
      <c r="AC19" s="449">
        <v>0</v>
      </c>
      <c r="AD19" s="449">
        <v>0</v>
      </c>
      <c r="AE19" s="449">
        <f t="shared" si="11"/>
        <v>0</v>
      </c>
      <c r="AF19" s="449">
        <v>0</v>
      </c>
      <c r="AG19" s="450">
        <f t="shared" si="12"/>
        <v>0</v>
      </c>
      <c r="AH19" s="453">
        <v>0</v>
      </c>
      <c r="AI19" s="453">
        <v>3</v>
      </c>
      <c r="AJ19" s="453">
        <v>4</v>
      </c>
      <c r="AK19" s="453">
        <f t="shared" si="13"/>
        <v>7</v>
      </c>
      <c r="AL19" s="453">
        <v>0</v>
      </c>
      <c r="AM19" s="454">
        <f t="shared" si="14"/>
        <v>7</v>
      </c>
      <c r="AN19" s="455">
        <v>0</v>
      </c>
      <c r="AO19" s="447">
        <v>0</v>
      </c>
      <c r="AP19" s="447">
        <v>0</v>
      </c>
      <c r="AQ19" s="447">
        <f t="shared" si="15"/>
        <v>0</v>
      </c>
      <c r="AR19" s="448">
        <f t="shared" si="16"/>
        <v>0</v>
      </c>
      <c r="AS19" s="455">
        <v>0</v>
      </c>
      <c r="AT19" s="447">
        <v>0</v>
      </c>
      <c r="AU19" s="447">
        <v>0</v>
      </c>
      <c r="AV19" s="447">
        <f t="shared" si="17"/>
        <v>0</v>
      </c>
      <c r="AW19" s="448">
        <f t="shared" si="18"/>
        <v>0</v>
      </c>
      <c r="AX19" s="455">
        <v>0</v>
      </c>
      <c r="AY19" s="447">
        <v>0</v>
      </c>
      <c r="AZ19" s="447">
        <v>0</v>
      </c>
      <c r="BA19" s="447">
        <f t="shared" si="19"/>
        <v>0</v>
      </c>
      <c r="BB19" s="448">
        <f t="shared" si="20"/>
        <v>0</v>
      </c>
      <c r="BC19" s="447">
        <v>39</v>
      </c>
      <c r="BD19" s="447">
        <f t="shared" si="21"/>
        <v>127</v>
      </c>
      <c r="BE19" s="446">
        <f t="shared" si="22"/>
        <v>79</v>
      </c>
      <c r="BF19" s="447">
        <f t="shared" si="32"/>
        <v>74</v>
      </c>
      <c r="BG19" s="447">
        <f t="shared" si="33"/>
        <v>36</v>
      </c>
      <c r="BH19" s="447">
        <f t="shared" si="0"/>
        <v>189</v>
      </c>
      <c r="BI19" s="447">
        <f t="shared" si="31"/>
        <v>98</v>
      </c>
      <c r="BJ19" s="495">
        <f t="shared" si="25"/>
        <v>414</v>
      </c>
      <c r="BK19" s="437">
        <f t="shared" si="26"/>
        <v>110</v>
      </c>
      <c r="BL19" s="437">
        <f t="shared" si="27"/>
        <v>1.7162162162162162</v>
      </c>
      <c r="BM19" s="437">
        <f t="shared" si="28"/>
        <v>3.5277777777777777</v>
      </c>
      <c r="BN19" s="456">
        <f t="shared" si="2"/>
        <v>1.1545454545454545</v>
      </c>
    </row>
    <row r="20" spans="1:66" ht="19.5" customHeight="1">
      <c r="A20" s="444">
        <v>13</v>
      </c>
      <c r="B20" s="445" t="s">
        <v>13</v>
      </c>
      <c r="C20" s="446">
        <v>64</v>
      </c>
      <c r="D20" s="446">
        <v>24</v>
      </c>
      <c r="E20" s="448">
        <f t="shared" si="3"/>
        <v>88</v>
      </c>
      <c r="F20" s="447">
        <v>25</v>
      </c>
      <c r="G20" s="447">
        <v>2</v>
      </c>
      <c r="H20" s="447">
        <v>1</v>
      </c>
      <c r="I20" s="447">
        <f t="shared" si="29"/>
        <v>3</v>
      </c>
      <c r="J20" s="448">
        <f t="shared" si="4"/>
        <v>28</v>
      </c>
      <c r="K20" s="449">
        <v>1</v>
      </c>
      <c r="L20" s="449">
        <v>12</v>
      </c>
      <c r="M20" s="449">
        <v>23</v>
      </c>
      <c r="N20" s="449">
        <f t="shared" si="5"/>
        <v>35</v>
      </c>
      <c r="O20" s="450">
        <f t="shared" si="6"/>
        <v>36</v>
      </c>
      <c r="P20" s="451">
        <v>0</v>
      </c>
      <c r="Q20" s="451">
        <v>0</v>
      </c>
      <c r="R20" s="451">
        <v>0</v>
      </c>
      <c r="S20" s="451">
        <f t="shared" si="7"/>
        <v>0</v>
      </c>
      <c r="T20" s="451">
        <v>0</v>
      </c>
      <c r="U20" s="452">
        <f t="shared" si="8"/>
        <v>0</v>
      </c>
      <c r="V20" s="447">
        <v>0</v>
      </c>
      <c r="W20" s="447">
        <v>0</v>
      </c>
      <c r="X20" s="447">
        <v>0</v>
      </c>
      <c r="Y20" s="447">
        <f t="shared" si="9"/>
        <v>0</v>
      </c>
      <c r="Z20" s="447">
        <v>0</v>
      </c>
      <c r="AA20" s="448">
        <f t="shared" si="10"/>
        <v>0</v>
      </c>
      <c r="AB20" s="449">
        <v>0</v>
      </c>
      <c r="AC20" s="449">
        <v>0</v>
      </c>
      <c r="AD20" s="449">
        <v>0</v>
      </c>
      <c r="AE20" s="449">
        <f t="shared" si="11"/>
        <v>0</v>
      </c>
      <c r="AF20" s="449">
        <v>0</v>
      </c>
      <c r="AG20" s="450">
        <f t="shared" si="12"/>
        <v>0</v>
      </c>
      <c r="AH20" s="453">
        <v>0</v>
      </c>
      <c r="AI20" s="453">
        <v>0</v>
      </c>
      <c r="AJ20" s="453">
        <v>0</v>
      </c>
      <c r="AK20" s="453">
        <f t="shared" si="13"/>
        <v>0</v>
      </c>
      <c r="AL20" s="453">
        <v>0</v>
      </c>
      <c r="AM20" s="454">
        <f t="shared" si="14"/>
        <v>0</v>
      </c>
      <c r="AN20" s="455">
        <v>0</v>
      </c>
      <c r="AO20" s="447">
        <v>0</v>
      </c>
      <c r="AP20" s="447">
        <v>0</v>
      </c>
      <c r="AQ20" s="447">
        <f t="shared" si="15"/>
        <v>0</v>
      </c>
      <c r="AR20" s="448">
        <f t="shared" si="16"/>
        <v>0</v>
      </c>
      <c r="AS20" s="455">
        <v>1</v>
      </c>
      <c r="AT20" s="447">
        <v>0</v>
      </c>
      <c r="AU20" s="447">
        <v>0</v>
      </c>
      <c r="AV20" s="447">
        <f t="shared" si="17"/>
        <v>0</v>
      </c>
      <c r="AW20" s="448">
        <f t="shared" si="18"/>
        <v>1</v>
      </c>
      <c r="AX20" s="455">
        <v>0</v>
      </c>
      <c r="AY20" s="447">
        <v>0</v>
      </c>
      <c r="AZ20" s="447">
        <v>0</v>
      </c>
      <c r="BA20" s="447">
        <f t="shared" si="19"/>
        <v>0</v>
      </c>
      <c r="BB20" s="448">
        <f t="shared" si="20"/>
        <v>0</v>
      </c>
      <c r="BC20" s="447">
        <v>15</v>
      </c>
      <c r="BD20" s="447">
        <f aca="true" t="shared" si="34" ref="BD20:BD30">SUM(C20,F20,K20,P20,V20,AB20,AH20,AN20,AS20,AX20)</f>
        <v>91</v>
      </c>
      <c r="BE20" s="446">
        <f t="shared" si="22"/>
        <v>24</v>
      </c>
      <c r="BF20" s="447">
        <f t="shared" si="32"/>
        <v>14</v>
      </c>
      <c r="BG20" s="447">
        <f t="shared" si="33"/>
        <v>24</v>
      </c>
      <c r="BH20" s="447">
        <f t="shared" si="0"/>
        <v>62</v>
      </c>
      <c r="BI20" s="447">
        <f t="shared" si="31"/>
        <v>15</v>
      </c>
      <c r="BJ20" s="495">
        <f t="shared" si="25"/>
        <v>168</v>
      </c>
      <c r="BK20" s="437">
        <f t="shared" si="26"/>
        <v>38</v>
      </c>
      <c r="BL20" s="437">
        <f t="shared" si="27"/>
        <v>6.5</v>
      </c>
      <c r="BM20" s="437">
        <f t="shared" si="28"/>
        <v>3.7916666666666665</v>
      </c>
      <c r="BN20" s="456">
        <f t="shared" si="2"/>
        <v>2.3947368421052633</v>
      </c>
    </row>
    <row r="21" spans="1:66" ht="19.5" customHeight="1">
      <c r="A21" s="444">
        <v>14</v>
      </c>
      <c r="B21" s="445" t="s">
        <v>14</v>
      </c>
      <c r="C21" s="446">
        <v>0</v>
      </c>
      <c r="D21" s="446">
        <v>16</v>
      </c>
      <c r="E21" s="448">
        <f t="shared" si="3"/>
        <v>16</v>
      </c>
      <c r="F21" s="447">
        <v>0</v>
      </c>
      <c r="G21" s="447">
        <v>2</v>
      </c>
      <c r="H21" s="447">
        <v>3</v>
      </c>
      <c r="I21" s="447">
        <f t="shared" si="29"/>
        <v>5</v>
      </c>
      <c r="J21" s="448">
        <f t="shared" si="4"/>
        <v>5</v>
      </c>
      <c r="K21" s="449">
        <v>2</v>
      </c>
      <c r="L21" s="449">
        <v>11</v>
      </c>
      <c r="M21" s="449">
        <v>21</v>
      </c>
      <c r="N21" s="449">
        <f t="shared" si="5"/>
        <v>32</v>
      </c>
      <c r="O21" s="450">
        <f t="shared" si="6"/>
        <v>34</v>
      </c>
      <c r="P21" s="451">
        <v>0</v>
      </c>
      <c r="Q21" s="451">
        <v>0</v>
      </c>
      <c r="R21" s="451">
        <v>0</v>
      </c>
      <c r="S21" s="451">
        <f t="shared" si="7"/>
        <v>0</v>
      </c>
      <c r="T21" s="451">
        <v>0</v>
      </c>
      <c r="U21" s="452">
        <f t="shared" si="8"/>
        <v>0</v>
      </c>
      <c r="V21" s="447">
        <v>0</v>
      </c>
      <c r="W21" s="447">
        <v>2</v>
      </c>
      <c r="X21" s="447">
        <v>7</v>
      </c>
      <c r="Y21" s="447">
        <f t="shared" si="9"/>
        <v>9</v>
      </c>
      <c r="Z21" s="447">
        <v>4</v>
      </c>
      <c r="AA21" s="448">
        <f t="shared" si="10"/>
        <v>13</v>
      </c>
      <c r="AB21" s="449">
        <v>0</v>
      </c>
      <c r="AC21" s="449">
        <v>0</v>
      </c>
      <c r="AD21" s="449">
        <v>0</v>
      </c>
      <c r="AE21" s="449">
        <f t="shared" si="11"/>
        <v>0</v>
      </c>
      <c r="AF21" s="449">
        <v>0</v>
      </c>
      <c r="AG21" s="450">
        <f t="shared" si="12"/>
        <v>0</v>
      </c>
      <c r="AH21" s="453">
        <v>0</v>
      </c>
      <c r="AI21" s="453">
        <v>0</v>
      </c>
      <c r="AJ21" s="453">
        <v>1</v>
      </c>
      <c r="AK21" s="453">
        <f t="shared" si="13"/>
        <v>1</v>
      </c>
      <c r="AL21" s="453">
        <v>0</v>
      </c>
      <c r="AM21" s="454">
        <f t="shared" si="14"/>
        <v>1</v>
      </c>
      <c r="AN21" s="455">
        <v>0</v>
      </c>
      <c r="AO21" s="447">
        <v>1</v>
      </c>
      <c r="AP21" s="447">
        <v>0</v>
      </c>
      <c r="AQ21" s="447">
        <f t="shared" si="15"/>
        <v>1</v>
      </c>
      <c r="AR21" s="448">
        <f t="shared" si="16"/>
        <v>1</v>
      </c>
      <c r="AS21" s="455">
        <v>3</v>
      </c>
      <c r="AT21" s="447">
        <v>0</v>
      </c>
      <c r="AU21" s="447">
        <v>0</v>
      </c>
      <c r="AV21" s="447">
        <f t="shared" si="17"/>
        <v>0</v>
      </c>
      <c r="AW21" s="448">
        <f t="shared" si="18"/>
        <v>3</v>
      </c>
      <c r="AX21" s="455">
        <v>0</v>
      </c>
      <c r="AY21" s="447">
        <v>0</v>
      </c>
      <c r="AZ21" s="447">
        <v>0</v>
      </c>
      <c r="BA21" s="447">
        <f t="shared" si="19"/>
        <v>0</v>
      </c>
      <c r="BB21" s="448">
        <f t="shared" si="20"/>
        <v>0</v>
      </c>
      <c r="BC21" s="447">
        <v>3</v>
      </c>
      <c r="BD21" s="447">
        <f t="shared" si="34"/>
        <v>5</v>
      </c>
      <c r="BE21" s="446">
        <f t="shared" si="22"/>
        <v>16</v>
      </c>
      <c r="BF21" s="447">
        <f t="shared" si="32"/>
        <v>16</v>
      </c>
      <c r="BG21" s="447">
        <f t="shared" si="33"/>
        <v>32</v>
      </c>
      <c r="BH21" s="447">
        <f t="shared" si="0"/>
        <v>64</v>
      </c>
      <c r="BI21" s="447">
        <f t="shared" si="31"/>
        <v>7</v>
      </c>
      <c r="BJ21" s="495">
        <f t="shared" si="25"/>
        <v>76</v>
      </c>
      <c r="BK21" s="437">
        <f t="shared" si="26"/>
        <v>48</v>
      </c>
      <c r="BL21" s="437">
        <f t="shared" si="27"/>
        <v>0.3125</v>
      </c>
      <c r="BM21" s="437">
        <f t="shared" si="28"/>
        <v>0.15625</v>
      </c>
      <c r="BN21" s="456">
        <f t="shared" si="2"/>
        <v>0.10416666666666667</v>
      </c>
    </row>
    <row r="22" spans="1:66" ht="19.5" customHeight="1">
      <c r="A22" s="444">
        <v>15</v>
      </c>
      <c r="B22" s="445" t="s">
        <v>81</v>
      </c>
      <c r="C22" s="446">
        <v>0</v>
      </c>
      <c r="D22" s="446">
        <v>17</v>
      </c>
      <c r="E22" s="448">
        <f t="shared" si="3"/>
        <v>17</v>
      </c>
      <c r="F22" s="447">
        <v>0</v>
      </c>
      <c r="G22" s="447">
        <v>14</v>
      </c>
      <c r="H22" s="447">
        <v>1</v>
      </c>
      <c r="I22" s="447">
        <f t="shared" si="29"/>
        <v>15</v>
      </c>
      <c r="J22" s="448">
        <f t="shared" si="4"/>
        <v>15</v>
      </c>
      <c r="K22" s="449">
        <v>0</v>
      </c>
      <c r="L22" s="449">
        <v>2</v>
      </c>
      <c r="M22" s="449">
        <v>0</v>
      </c>
      <c r="N22" s="449">
        <f t="shared" si="5"/>
        <v>2</v>
      </c>
      <c r="O22" s="450">
        <f t="shared" si="6"/>
        <v>2</v>
      </c>
      <c r="P22" s="451">
        <v>0</v>
      </c>
      <c r="Q22" s="451">
        <v>0</v>
      </c>
      <c r="R22" s="451">
        <v>0</v>
      </c>
      <c r="S22" s="451">
        <f t="shared" si="7"/>
        <v>0</v>
      </c>
      <c r="T22" s="451">
        <v>0</v>
      </c>
      <c r="U22" s="452">
        <f t="shared" si="8"/>
        <v>0</v>
      </c>
      <c r="V22" s="447">
        <v>0</v>
      </c>
      <c r="W22" s="447">
        <v>14</v>
      </c>
      <c r="X22" s="447">
        <v>5</v>
      </c>
      <c r="Y22" s="447">
        <f t="shared" si="9"/>
        <v>19</v>
      </c>
      <c r="Z22" s="447">
        <v>9</v>
      </c>
      <c r="AA22" s="448">
        <f t="shared" si="10"/>
        <v>28</v>
      </c>
      <c r="AB22" s="449">
        <v>0</v>
      </c>
      <c r="AC22" s="449">
        <v>0</v>
      </c>
      <c r="AD22" s="449">
        <v>0</v>
      </c>
      <c r="AE22" s="449">
        <f t="shared" si="11"/>
        <v>0</v>
      </c>
      <c r="AF22" s="449">
        <v>0</v>
      </c>
      <c r="AG22" s="450">
        <f t="shared" si="12"/>
        <v>0</v>
      </c>
      <c r="AH22" s="453">
        <v>0</v>
      </c>
      <c r="AI22" s="453">
        <v>0</v>
      </c>
      <c r="AJ22" s="453">
        <v>0</v>
      </c>
      <c r="AK22" s="453">
        <f t="shared" si="13"/>
        <v>0</v>
      </c>
      <c r="AL22" s="453">
        <v>0</v>
      </c>
      <c r="AM22" s="454">
        <f t="shared" si="14"/>
        <v>0</v>
      </c>
      <c r="AN22" s="455">
        <v>0</v>
      </c>
      <c r="AO22" s="447">
        <v>0</v>
      </c>
      <c r="AP22" s="447">
        <v>0</v>
      </c>
      <c r="AQ22" s="447">
        <f t="shared" si="15"/>
        <v>0</v>
      </c>
      <c r="AR22" s="448">
        <f t="shared" si="16"/>
        <v>0</v>
      </c>
      <c r="AS22" s="455">
        <v>0</v>
      </c>
      <c r="AT22" s="447">
        <v>0</v>
      </c>
      <c r="AU22" s="447">
        <v>0</v>
      </c>
      <c r="AV22" s="447">
        <f t="shared" si="17"/>
        <v>0</v>
      </c>
      <c r="AW22" s="448">
        <f t="shared" si="18"/>
        <v>0</v>
      </c>
      <c r="AX22" s="455">
        <v>0</v>
      </c>
      <c r="AY22" s="447">
        <v>0</v>
      </c>
      <c r="AZ22" s="447">
        <v>0</v>
      </c>
      <c r="BA22" s="447">
        <f t="shared" si="19"/>
        <v>0</v>
      </c>
      <c r="BB22" s="448">
        <f t="shared" si="20"/>
        <v>0</v>
      </c>
      <c r="BC22" s="447">
        <v>0</v>
      </c>
      <c r="BD22" s="447">
        <f t="shared" si="34"/>
        <v>0</v>
      </c>
      <c r="BE22" s="446">
        <f t="shared" si="22"/>
        <v>17</v>
      </c>
      <c r="BF22" s="447">
        <f t="shared" si="32"/>
        <v>30</v>
      </c>
      <c r="BG22" s="447">
        <f t="shared" si="33"/>
        <v>6</v>
      </c>
      <c r="BH22" s="447">
        <f t="shared" si="0"/>
        <v>53</v>
      </c>
      <c r="BI22" s="447">
        <f t="shared" si="31"/>
        <v>9</v>
      </c>
      <c r="BJ22" s="495">
        <f t="shared" si="25"/>
        <v>62</v>
      </c>
      <c r="BK22" s="437">
        <f t="shared" si="26"/>
        <v>36</v>
      </c>
      <c r="BL22" s="437">
        <f t="shared" si="27"/>
        <v>0</v>
      </c>
      <c r="BM22" s="437">
        <f t="shared" si="28"/>
        <v>0</v>
      </c>
      <c r="BN22" s="456">
        <f t="shared" si="2"/>
        <v>0</v>
      </c>
    </row>
    <row r="23" spans="1:66" ht="19.5" customHeight="1">
      <c r="A23" s="444">
        <v>16</v>
      </c>
      <c r="B23" s="445" t="s">
        <v>15</v>
      </c>
      <c r="C23" s="446">
        <v>0</v>
      </c>
      <c r="D23" s="446">
        <v>72</v>
      </c>
      <c r="E23" s="448">
        <f t="shared" si="3"/>
        <v>72</v>
      </c>
      <c r="F23" s="447">
        <v>0</v>
      </c>
      <c r="G23" s="447">
        <v>14</v>
      </c>
      <c r="H23" s="447">
        <v>1</v>
      </c>
      <c r="I23" s="447">
        <f t="shared" si="29"/>
        <v>15</v>
      </c>
      <c r="J23" s="448">
        <f t="shared" si="4"/>
        <v>15</v>
      </c>
      <c r="K23" s="449">
        <v>0</v>
      </c>
      <c r="L23" s="449">
        <v>16</v>
      </c>
      <c r="M23" s="449">
        <v>9</v>
      </c>
      <c r="N23" s="449">
        <f t="shared" si="5"/>
        <v>25</v>
      </c>
      <c r="O23" s="450">
        <f t="shared" si="6"/>
        <v>25</v>
      </c>
      <c r="P23" s="451">
        <v>0</v>
      </c>
      <c r="Q23" s="451">
        <v>0</v>
      </c>
      <c r="R23" s="451">
        <v>0</v>
      </c>
      <c r="S23" s="451">
        <f t="shared" si="7"/>
        <v>0</v>
      </c>
      <c r="T23" s="451">
        <v>0</v>
      </c>
      <c r="U23" s="452">
        <f t="shared" si="8"/>
        <v>0</v>
      </c>
      <c r="V23" s="447">
        <v>0</v>
      </c>
      <c r="W23" s="447">
        <v>4</v>
      </c>
      <c r="X23" s="447">
        <v>1</v>
      </c>
      <c r="Y23" s="447">
        <f t="shared" si="9"/>
        <v>5</v>
      </c>
      <c r="Z23" s="447">
        <v>24</v>
      </c>
      <c r="AA23" s="448">
        <f t="shared" si="10"/>
        <v>29</v>
      </c>
      <c r="AB23" s="449">
        <v>0</v>
      </c>
      <c r="AC23" s="449">
        <v>0</v>
      </c>
      <c r="AD23" s="449">
        <v>0</v>
      </c>
      <c r="AE23" s="449">
        <f t="shared" si="11"/>
        <v>0</v>
      </c>
      <c r="AF23" s="449">
        <v>0</v>
      </c>
      <c r="AG23" s="450">
        <f t="shared" si="12"/>
        <v>0</v>
      </c>
      <c r="AH23" s="453">
        <v>0</v>
      </c>
      <c r="AI23" s="453">
        <v>0</v>
      </c>
      <c r="AJ23" s="453">
        <v>0</v>
      </c>
      <c r="AK23" s="453">
        <f t="shared" si="13"/>
        <v>0</v>
      </c>
      <c r="AL23" s="453">
        <v>0</v>
      </c>
      <c r="AM23" s="454">
        <f t="shared" si="14"/>
        <v>0</v>
      </c>
      <c r="AN23" s="455">
        <v>0</v>
      </c>
      <c r="AO23" s="447">
        <v>0</v>
      </c>
      <c r="AP23" s="447">
        <v>0</v>
      </c>
      <c r="AQ23" s="447">
        <f t="shared" si="15"/>
        <v>0</v>
      </c>
      <c r="AR23" s="448">
        <f t="shared" si="16"/>
        <v>0</v>
      </c>
      <c r="AS23" s="455">
        <v>0</v>
      </c>
      <c r="AT23" s="447">
        <v>0</v>
      </c>
      <c r="AU23" s="447">
        <v>0</v>
      </c>
      <c r="AV23" s="447">
        <f t="shared" si="17"/>
        <v>0</v>
      </c>
      <c r="AW23" s="448">
        <f t="shared" si="18"/>
        <v>0</v>
      </c>
      <c r="AX23" s="455">
        <v>0</v>
      </c>
      <c r="AY23" s="447">
        <v>0</v>
      </c>
      <c r="AZ23" s="447">
        <v>0</v>
      </c>
      <c r="BA23" s="447">
        <f t="shared" si="19"/>
        <v>0</v>
      </c>
      <c r="BB23" s="448">
        <f t="shared" si="20"/>
        <v>0</v>
      </c>
      <c r="BC23" s="447">
        <v>62</v>
      </c>
      <c r="BD23" s="447">
        <f t="shared" si="34"/>
        <v>0</v>
      </c>
      <c r="BE23" s="446">
        <f t="shared" si="22"/>
        <v>72</v>
      </c>
      <c r="BF23" s="447">
        <f t="shared" si="32"/>
        <v>34</v>
      </c>
      <c r="BG23" s="447">
        <f t="shared" si="33"/>
        <v>11</v>
      </c>
      <c r="BH23" s="447">
        <f t="shared" si="0"/>
        <v>117</v>
      </c>
      <c r="BI23" s="447">
        <f t="shared" si="31"/>
        <v>86</v>
      </c>
      <c r="BJ23" s="495">
        <f t="shared" si="25"/>
        <v>203</v>
      </c>
      <c r="BK23" s="437">
        <f t="shared" si="26"/>
        <v>45</v>
      </c>
      <c r="BL23" s="437">
        <f t="shared" si="27"/>
        <v>0</v>
      </c>
      <c r="BM23" s="437">
        <f t="shared" si="28"/>
        <v>0</v>
      </c>
      <c r="BN23" s="456">
        <f t="shared" si="2"/>
        <v>0</v>
      </c>
    </row>
    <row r="24" spans="1:66" ht="19.5" customHeight="1">
      <c r="A24" s="444">
        <v>17</v>
      </c>
      <c r="B24" s="445" t="s">
        <v>35</v>
      </c>
      <c r="C24" s="446">
        <v>0</v>
      </c>
      <c r="D24" s="446">
        <v>41</v>
      </c>
      <c r="E24" s="448">
        <f t="shared" si="3"/>
        <v>41</v>
      </c>
      <c r="F24" s="447">
        <v>0</v>
      </c>
      <c r="G24" s="447">
        <v>8</v>
      </c>
      <c r="H24" s="447">
        <v>2</v>
      </c>
      <c r="I24" s="447">
        <f t="shared" si="29"/>
        <v>10</v>
      </c>
      <c r="J24" s="448">
        <f t="shared" si="4"/>
        <v>10</v>
      </c>
      <c r="K24" s="449">
        <v>0</v>
      </c>
      <c r="L24" s="449">
        <v>1</v>
      </c>
      <c r="M24" s="449">
        <v>0</v>
      </c>
      <c r="N24" s="449">
        <f t="shared" si="5"/>
        <v>1</v>
      </c>
      <c r="O24" s="450">
        <f t="shared" si="6"/>
        <v>1</v>
      </c>
      <c r="P24" s="451">
        <v>0</v>
      </c>
      <c r="Q24" s="451">
        <v>7</v>
      </c>
      <c r="R24" s="451">
        <v>15</v>
      </c>
      <c r="S24" s="451">
        <f t="shared" si="7"/>
        <v>22</v>
      </c>
      <c r="T24" s="451">
        <v>3</v>
      </c>
      <c r="U24" s="452">
        <f t="shared" si="8"/>
        <v>25</v>
      </c>
      <c r="V24" s="447">
        <v>0</v>
      </c>
      <c r="W24" s="447">
        <v>3</v>
      </c>
      <c r="X24" s="447">
        <v>7</v>
      </c>
      <c r="Y24" s="447">
        <f t="shared" si="9"/>
        <v>10</v>
      </c>
      <c r="Z24" s="447">
        <v>3</v>
      </c>
      <c r="AA24" s="448">
        <f t="shared" si="10"/>
        <v>13</v>
      </c>
      <c r="AB24" s="449">
        <v>0</v>
      </c>
      <c r="AC24" s="449">
        <v>0</v>
      </c>
      <c r="AD24" s="449">
        <v>0</v>
      </c>
      <c r="AE24" s="449">
        <f t="shared" si="11"/>
        <v>0</v>
      </c>
      <c r="AF24" s="449">
        <v>0</v>
      </c>
      <c r="AG24" s="450">
        <f t="shared" si="12"/>
        <v>0</v>
      </c>
      <c r="AH24" s="453">
        <v>0</v>
      </c>
      <c r="AI24" s="453">
        <v>0</v>
      </c>
      <c r="AJ24" s="453">
        <v>0</v>
      </c>
      <c r="AK24" s="453">
        <f t="shared" si="13"/>
        <v>0</v>
      </c>
      <c r="AL24" s="453">
        <v>0</v>
      </c>
      <c r="AM24" s="454">
        <f t="shared" si="14"/>
        <v>0</v>
      </c>
      <c r="AN24" s="455">
        <v>0</v>
      </c>
      <c r="AO24" s="447">
        <v>0</v>
      </c>
      <c r="AP24" s="447">
        <v>0</v>
      </c>
      <c r="AQ24" s="447">
        <f t="shared" si="15"/>
        <v>0</v>
      </c>
      <c r="AR24" s="448">
        <f t="shared" si="16"/>
        <v>0</v>
      </c>
      <c r="AS24" s="455">
        <v>0</v>
      </c>
      <c r="AT24" s="447">
        <v>0</v>
      </c>
      <c r="AU24" s="447">
        <v>0</v>
      </c>
      <c r="AV24" s="447">
        <f t="shared" si="17"/>
        <v>0</v>
      </c>
      <c r="AW24" s="448">
        <f t="shared" si="18"/>
        <v>0</v>
      </c>
      <c r="AX24" s="455">
        <v>0</v>
      </c>
      <c r="AY24" s="447">
        <v>0</v>
      </c>
      <c r="AZ24" s="447">
        <v>0</v>
      </c>
      <c r="BA24" s="447">
        <f t="shared" si="19"/>
        <v>0</v>
      </c>
      <c r="BB24" s="448">
        <f t="shared" si="20"/>
        <v>0</v>
      </c>
      <c r="BC24" s="447">
        <v>10</v>
      </c>
      <c r="BD24" s="447">
        <f t="shared" si="34"/>
        <v>0</v>
      </c>
      <c r="BE24" s="446">
        <f t="shared" si="22"/>
        <v>41</v>
      </c>
      <c r="BF24" s="447">
        <f t="shared" si="32"/>
        <v>19</v>
      </c>
      <c r="BG24" s="447">
        <f t="shared" si="33"/>
        <v>24</v>
      </c>
      <c r="BH24" s="447">
        <f t="shared" si="0"/>
        <v>84</v>
      </c>
      <c r="BI24" s="447">
        <f t="shared" si="31"/>
        <v>16</v>
      </c>
      <c r="BJ24" s="495">
        <f t="shared" si="25"/>
        <v>100</v>
      </c>
      <c r="BK24" s="437">
        <f t="shared" si="26"/>
        <v>43</v>
      </c>
      <c r="BL24" s="437">
        <f t="shared" si="27"/>
        <v>0</v>
      </c>
      <c r="BM24" s="437">
        <f t="shared" si="28"/>
        <v>0</v>
      </c>
      <c r="BN24" s="456">
        <f t="shared" si="2"/>
        <v>0</v>
      </c>
    </row>
    <row r="25" spans="1:66" ht="19.5" customHeight="1">
      <c r="A25" s="444">
        <v>18</v>
      </c>
      <c r="B25" s="445" t="s">
        <v>36</v>
      </c>
      <c r="C25" s="446">
        <v>0</v>
      </c>
      <c r="D25" s="446">
        <v>19</v>
      </c>
      <c r="E25" s="448">
        <f t="shared" si="3"/>
        <v>19</v>
      </c>
      <c r="F25" s="447">
        <v>0</v>
      </c>
      <c r="G25" s="447">
        <v>7</v>
      </c>
      <c r="H25" s="447">
        <v>1</v>
      </c>
      <c r="I25" s="447">
        <f t="shared" si="29"/>
        <v>8</v>
      </c>
      <c r="J25" s="448">
        <f t="shared" si="4"/>
        <v>8</v>
      </c>
      <c r="K25" s="449">
        <v>0</v>
      </c>
      <c r="L25" s="449">
        <v>11</v>
      </c>
      <c r="M25" s="449">
        <v>14</v>
      </c>
      <c r="N25" s="449">
        <f t="shared" si="5"/>
        <v>25</v>
      </c>
      <c r="O25" s="450">
        <f t="shared" si="6"/>
        <v>25</v>
      </c>
      <c r="P25" s="451">
        <v>0</v>
      </c>
      <c r="Q25" s="451">
        <v>0</v>
      </c>
      <c r="R25" s="451">
        <v>0</v>
      </c>
      <c r="S25" s="451">
        <f t="shared" si="7"/>
        <v>0</v>
      </c>
      <c r="T25" s="451">
        <v>0</v>
      </c>
      <c r="U25" s="452">
        <f t="shared" si="8"/>
        <v>0</v>
      </c>
      <c r="V25" s="447">
        <v>0</v>
      </c>
      <c r="W25" s="447">
        <v>0</v>
      </c>
      <c r="X25" s="447">
        <v>0</v>
      </c>
      <c r="Y25" s="447">
        <f t="shared" si="9"/>
        <v>0</v>
      </c>
      <c r="Z25" s="447">
        <v>6</v>
      </c>
      <c r="AA25" s="448">
        <f t="shared" si="10"/>
        <v>6</v>
      </c>
      <c r="AB25" s="449">
        <v>0</v>
      </c>
      <c r="AC25" s="449">
        <v>0</v>
      </c>
      <c r="AD25" s="449">
        <v>0</v>
      </c>
      <c r="AE25" s="449">
        <f t="shared" si="11"/>
        <v>0</v>
      </c>
      <c r="AF25" s="449">
        <v>0</v>
      </c>
      <c r="AG25" s="450">
        <f t="shared" si="12"/>
        <v>0</v>
      </c>
      <c r="AH25" s="453">
        <v>0</v>
      </c>
      <c r="AI25" s="453">
        <v>0</v>
      </c>
      <c r="AJ25" s="453">
        <v>0</v>
      </c>
      <c r="AK25" s="453">
        <f t="shared" si="13"/>
        <v>0</v>
      </c>
      <c r="AL25" s="453">
        <v>0</v>
      </c>
      <c r="AM25" s="454">
        <f t="shared" si="14"/>
        <v>0</v>
      </c>
      <c r="AN25" s="455">
        <v>0</v>
      </c>
      <c r="AO25" s="447">
        <v>0</v>
      </c>
      <c r="AP25" s="447">
        <v>0</v>
      </c>
      <c r="AQ25" s="447">
        <f t="shared" si="15"/>
        <v>0</v>
      </c>
      <c r="AR25" s="448">
        <f t="shared" si="16"/>
        <v>0</v>
      </c>
      <c r="AS25" s="455">
        <v>0</v>
      </c>
      <c r="AT25" s="447">
        <v>1</v>
      </c>
      <c r="AU25" s="447">
        <v>0</v>
      </c>
      <c r="AV25" s="447">
        <f t="shared" si="17"/>
        <v>1</v>
      </c>
      <c r="AW25" s="448">
        <f t="shared" si="18"/>
        <v>1</v>
      </c>
      <c r="AX25" s="455">
        <v>0</v>
      </c>
      <c r="AY25" s="447">
        <v>0</v>
      </c>
      <c r="AZ25" s="447">
        <v>0</v>
      </c>
      <c r="BA25" s="447">
        <f t="shared" si="19"/>
        <v>0</v>
      </c>
      <c r="BB25" s="448">
        <f t="shared" si="20"/>
        <v>0</v>
      </c>
      <c r="BC25" s="447">
        <v>0</v>
      </c>
      <c r="BD25" s="447">
        <f t="shared" si="34"/>
        <v>0</v>
      </c>
      <c r="BE25" s="446">
        <f t="shared" si="22"/>
        <v>19</v>
      </c>
      <c r="BF25" s="447">
        <f t="shared" si="32"/>
        <v>19</v>
      </c>
      <c r="BG25" s="447">
        <f t="shared" si="33"/>
        <v>15</v>
      </c>
      <c r="BH25" s="447">
        <f t="shared" si="0"/>
        <v>53</v>
      </c>
      <c r="BI25" s="447">
        <f t="shared" si="31"/>
        <v>6</v>
      </c>
      <c r="BJ25" s="495">
        <f t="shared" si="25"/>
        <v>59</v>
      </c>
      <c r="BK25" s="437">
        <f t="shared" si="26"/>
        <v>34</v>
      </c>
      <c r="BL25" s="437">
        <f t="shared" si="27"/>
        <v>0</v>
      </c>
      <c r="BM25" s="437">
        <f t="shared" si="28"/>
        <v>0</v>
      </c>
      <c r="BN25" s="456">
        <f t="shared" si="2"/>
        <v>0</v>
      </c>
    </row>
    <row r="26" spans="1:66" ht="19.5" customHeight="1">
      <c r="A26" s="444">
        <v>19</v>
      </c>
      <c r="B26" s="445" t="s">
        <v>17</v>
      </c>
      <c r="C26" s="446">
        <v>0</v>
      </c>
      <c r="D26" s="446">
        <v>38</v>
      </c>
      <c r="E26" s="448">
        <f t="shared" si="3"/>
        <v>38</v>
      </c>
      <c r="F26" s="447">
        <v>0</v>
      </c>
      <c r="G26" s="447">
        <v>9</v>
      </c>
      <c r="H26" s="447">
        <v>1</v>
      </c>
      <c r="I26" s="447">
        <f t="shared" si="29"/>
        <v>10</v>
      </c>
      <c r="J26" s="448">
        <f t="shared" si="4"/>
        <v>10</v>
      </c>
      <c r="K26" s="449">
        <v>0</v>
      </c>
      <c r="L26" s="449">
        <v>16</v>
      </c>
      <c r="M26" s="449">
        <v>30</v>
      </c>
      <c r="N26" s="449">
        <f t="shared" si="5"/>
        <v>46</v>
      </c>
      <c r="O26" s="450">
        <f t="shared" si="6"/>
        <v>46</v>
      </c>
      <c r="P26" s="451">
        <v>0</v>
      </c>
      <c r="Q26" s="451">
        <v>0</v>
      </c>
      <c r="R26" s="451">
        <v>0</v>
      </c>
      <c r="S26" s="451">
        <f t="shared" si="7"/>
        <v>0</v>
      </c>
      <c r="T26" s="451">
        <v>0</v>
      </c>
      <c r="U26" s="452">
        <f t="shared" si="8"/>
        <v>0</v>
      </c>
      <c r="V26" s="447">
        <v>0</v>
      </c>
      <c r="W26" s="447">
        <v>0</v>
      </c>
      <c r="X26" s="447">
        <v>0</v>
      </c>
      <c r="Y26" s="447">
        <f t="shared" si="9"/>
        <v>0</v>
      </c>
      <c r="Z26" s="447">
        <v>4</v>
      </c>
      <c r="AA26" s="448">
        <f t="shared" si="10"/>
        <v>4</v>
      </c>
      <c r="AB26" s="449">
        <v>0</v>
      </c>
      <c r="AC26" s="449">
        <v>0</v>
      </c>
      <c r="AD26" s="449">
        <v>0</v>
      </c>
      <c r="AE26" s="449">
        <f t="shared" si="11"/>
        <v>0</v>
      </c>
      <c r="AF26" s="449">
        <v>0</v>
      </c>
      <c r="AG26" s="450">
        <f t="shared" si="12"/>
        <v>0</v>
      </c>
      <c r="AH26" s="453">
        <v>0</v>
      </c>
      <c r="AI26" s="453">
        <v>0</v>
      </c>
      <c r="AJ26" s="453">
        <v>0</v>
      </c>
      <c r="AK26" s="453">
        <f t="shared" si="13"/>
        <v>0</v>
      </c>
      <c r="AL26" s="453">
        <v>0</v>
      </c>
      <c r="AM26" s="454">
        <f t="shared" si="14"/>
        <v>0</v>
      </c>
      <c r="AN26" s="455">
        <v>0</v>
      </c>
      <c r="AO26" s="447">
        <v>0</v>
      </c>
      <c r="AP26" s="447">
        <v>0</v>
      </c>
      <c r="AQ26" s="447">
        <f t="shared" si="15"/>
        <v>0</v>
      </c>
      <c r="AR26" s="448">
        <f t="shared" si="16"/>
        <v>0</v>
      </c>
      <c r="AS26" s="455">
        <v>0</v>
      </c>
      <c r="AT26" s="447">
        <v>0</v>
      </c>
      <c r="AU26" s="447">
        <v>0</v>
      </c>
      <c r="AV26" s="447">
        <f t="shared" si="17"/>
        <v>0</v>
      </c>
      <c r="AW26" s="448">
        <f t="shared" si="18"/>
        <v>0</v>
      </c>
      <c r="AX26" s="455">
        <v>0</v>
      </c>
      <c r="AY26" s="447">
        <v>0</v>
      </c>
      <c r="AZ26" s="447">
        <v>0</v>
      </c>
      <c r="BA26" s="447">
        <f t="shared" si="19"/>
        <v>0</v>
      </c>
      <c r="BB26" s="448">
        <f t="shared" si="20"/>
        <v>0</v>
      </c>
      <c r="BC26" s="447">
        <v>2</v>
      </c>
      <c r="BD26" s="447">
        <f t="shared" si="34"/>
        <v>0</v>
      </c>
      <c r="BE26" s="446">
        <f t="shared" si="22"/>
        <v>38</v>
      </c>
      <c r="BF26" s="447">
        <f t="shared" si="32"/>
        <v>25</v>
      </c>
      <c r="BG26" s="447">
        <f t="shared" si="33"/>
        <v>31</v>
      </c>
      <c r="BH26" s="447">
        <f t="shared" si="0"/>
        <v>94</v>
      </c>
      <c r="BI26" s="447">
        <f t="shared" si="31"/>
        <v>6</v>
      </c>
      <c r="BJ26" s="495">
        <f t="shared" si="25"/>
        <v>100</v>
      </c>
      <c r="BK26" s="458">
        <f t="shared" si="26"/>
        <v>56</v>
      </c>
      <c r="BL26" s="458">
        <f>BD26/BF26</f>
        <v>0</v>
      </c>
      <c r="BM26" s="458">
        <f>BD26/BG26</f>
        <v>0</v>
      </c>
      <c r="BN26" s="459">
        <f>BD26/BK26</f>
        <v>0</v>
      </c>
    </row>
    <row r="27" spans="1:66" ht="19.5" customHeight="1">
      <c r="A27" s="444">
        <v>20</v>
      </c>
      <c r="B27" s="445" t="s">
        <v>37</v>
      </c>
      <c r="C27" s="446">
        <v>0</v>
      </c>
      <c r="D27" s="446">
        <v>3</v>
      </c>
      <c r="E27" s="448">
        <f t="shared" si="3"/>
        <v>3</v>
      </c>
      <c r="F27" s="447">
        <v>0</v>
      </c>
      <c r="G27" s="447">
        <v>0</v>
      </c>
      <c r="H27" s="447">
        <v>2</v>
      </c>
      <c r="I27" s="447">
        <f t="shared" si="29"/>
        <v>2</v>
      </c>
      <c r="J27" s="448">
        <f t="shared" si="4"/>
        <v>2</v>
      </c>
      <c r="K27" s="449">
        <v>0</v>
      </c>
      <c r="L27" s="449">
        <v>0</v>
      </c>
      <c r="M27" s="449">
        <v>0</v>
      </c>
      <c r="N27" s="449">
        <f t="shared" si="5"/>
        <v>0</v>
      </c>
      <c r="O27" s="450">
        <f t="shared" si="6"/>
        <v>0</v>
      </c>
      <c r="P27" s="451">
        <v>0</v>
      </c>
      <c r="Q27" s="451">
        <v>0</v>
      </c>
      <c r="R27" s="451">
        <v>0</v>
      </c>
      <c r="S27" s="451">
        <f t="shared" si="7"/>
        <v>0</v>
      </c>
      <c r="T27" s="451">
        <v>0</v>
      </c>
      <c r="U27" s="452">
        <f t="shared" si="8"/>
        <v>0</v>
      </c>
      <c r="V27" s="447">
        <v>0</v>
      </c>
      <c r="W27" s="447">
        <v>1</v>
      </c>
      <c r="X27" s="447">
        <v>2</v>
      </c>
      <c r="Y27" s="447">
        <f t="shared" si="9"/>
        <v>3</v>
      </c>
      <c r="Z27" s="447">
        <v>3</v>
      </c>
      <c r="AA27" s="448">
        <f t="shared" si="10"/>
        <v>6</v>
      </c>
      <c r="AB27" s="449">
        <v>0</v>
      </c>
      <c r="AC27" s="449">
        <v>0</v>
      </c>
      <c r="AD27" s="449">
        <v>0</v>
      </c>
      <c r="AE27" s="449">
        <f t="shared" si="11"/>
        <v>0</v>
      </c>
      <c r="AF27" s="449">
        <v>0</v>
      </c>
      <c r="AG27" s="450">
        <f t="shared" si="12"/>
        <v>0</v>
      </c>
      <c r="AH27" s="453">
        <v>0</v>
      </c>
      <c r="AI27" s="453">
        <v>0</v>
      </c>
      <c r="AJ27" s="453">
        <v>0</v>
      </c>
      <c r="AK27" s="453">
        <f t="shared" si="13"/>
        <v>0</v>
      </c>
      <c r="AL27" s="453">
        <v>0</v>
      </c>
      <c r="AM27" s="454">
        <f t="shared" si="14"/>
        <v>0</v>
      </c>
      <c r="AN27" s="455">
        <v>0</v>
      </c>
      <c r="AO27" s="455">
        <v>0</v>
      </c>
      <c r="AP27" s="447">
        <v>0</v>
      </c>
      <c r="AQ27" s="447">
        <f t="shared" si="15"/>
        <v>0</v>
      </c>
      <c r="AR27" s="448">
        <f t="shared" si="16"/>
        <v>0</v>
      </c>
      <c r="AS27" s="455">
        <v>0</v>
      </c>
      <c r="AT27" s="455">
        <v>0</v>
      </c>
      <c r="AU27" s="447">
        <v>0</v>
      </c>
      <c r="AV27" s="447">
        <f t="shared" si="17"/>
        <v>0</v>
      </c>
      <c r="AW27" s="448">
        <f t="shared" si="18"/>
        <v>0</v>
      </c>
      <c r="AX27" s="455">
        <v>0</v>
      </c>
      <c r="AY27" s="447">
        <v>0</v>
      </c>
      <c r="AZ27" s="447">
        <v>0</v>
      </c>
      <c r="BA27" s="447">
        <f t="shared" si="19"/>
        <v>0</v>
      </c>
      <c r="BB27" s="448">
        <f t="shared" si="20"/>
        <v>0</v>
      </c>
      <c r="BC27" s="447">
        <v>0</v>
      </c>
      <c r="BD27" s="447">
        <f t="shared" si="34"/>
        <v>0</v>
      </c>
      <c r="BE27" s="446">
        <f t="shared" si="22"/>
        <v>3</v>
      </c>
      <c r="BF27" s="447">
        <f t="shared" si="32"/>
        <v>1</v>
      </c>
      <c r="BG27" s="447">
        <f t="shared" si="33"/>
        <v>4</v>
      </c>
      <c r="BH27" s="447">
        <f t="shared" si="0"/>
        <v>8</v>
      </c>
      <c r="BI27" s="447">
        <f t="shared" si="31"/>
        <v>3</v>
      </c>
      <c r="BJ27" s="495">
        <f t="shared" si="25"/>
        <v>11</v>
      </c>
      <c r="BK27" s="437">
        <f t="shared" si="26"/>
        <v>5</v>
      </c>
      <c r="BL27" s="437">
        <f t="shared" si="27"/>
        <v>0</v>
      </c>
      <c r="BM27" s="437">
        <f t="shared" si="28"/>
        <v>0</v>
      </c>
      <c r="BN27" s="456">
        <f aca="true" t="shared" si="35" ref="BN27:BN67">BD27/BK27</f>
        <v>0</v>
      </c>
    </row>
    <row r="28" spans="1:66" ht="19.5" customHeight="1">
      <c r="A28" s="444">
        <v>21</v>
      </c>
      <c r="B28" s="445" t="s">
        <v>18</v>
      </c>
      <c r="C28" s="446">
        <v>9</v>
      </c>
      <c r="D28" s="446">
        <v>23</v>
      </c>
      <c r="E28" s="448">
        <f t="shared" si="3"/>
        <v>32</v>
      </c>
      <c r="F28" s="447">
        <v>1</v>
      </c>
      <c r="G28" s="447">
        <v>9</v>
      </c>
      <c r="H28" s="447">
        <v>6</v>
      </c>
      <c r="I28" s="447">
        <f t="shared" si="29"/>
        <v>15</v>
      </c>
      <c r="J28" s="448">
        <f t="shared" si="4"/>
        <v>16</v>
      </c>
      <c r="K28" s="449">
        <v>0</v>
      </c>
      <c r="L28" s="449">
        <v>2</v>
      </c>
      <c r="M28" s="449">
        <v>4</v>
      </c>
      <c r="N28" s="449">
        <f t="shared" si="5"/>
        <v>6</v>
      </c>
      <c r="O28" s="450">
        <f t="shared" si="6"/>
        <v>6</v>
      </c>
      <c r="P28" s="451">
        <v>0</v>
      </c>
      <c r="Q28" s="451">
        <v>0</v>
      </c>
      <c r="R28" s="451">
        <v>0</v>
      </c>
      <c r="S28" s="451">
        <f t="shared" si="7"/>
        <v>0</v>
      </c>
      <c r="T28" s="451">
        <v>0</v>
      </c>
      <c r="U28" s="452">
        <f t="shared" si="8"/>
        <v>0</v>
      </c>
      <c r="V28" s="447">
        <v>0</v>
      </c>
      <c r="W28" s="447">
        <v>4</v>
      </c>
      <c r="X28" s="447">
        <v>22</v>
      </c>
      <c r="Y28" s="447">
        <f t="shared" si="9"/>
        <v>26</v>
      </c>
      <c r="Z28" s="447">
        <v>8</v>
      </c>
      <c r="AA28" s="448">
        <f t="shared" si="10"/>
        <v>34</v>
      </c>
      <c r="AB28" s="449">
        <v>0</v>
      </c>
      <c r="AC28" s="449">
        <v>0</v>
      </c>
      <c r="AD28" s="449">
        <v>0</v>
      </c>
      <c r="AE28" s="449">
        <f t="shared" si="11"/>
        <v>0</v>
      </c>
      <c r="AF28" s="449">
        <v>0</v>
      </c>
      <c r="AG28" s="450">
        <f t="shared" si="12"/>
        <v>0</v>
      </c>
      <c r="AH28" s="453">
        <v>0</v>
      </c>
      <c r="AI28" s="453">
        <v>0</v>
      </c>
      <c r="AJ28" s="453">
        <v>0</v>
      </c>
      <c r="AK28" s="453">
        <f t="shared" si="13"/>
        <v>0</v>
      </c>
      <c r="AL28" s="453">
        <v>0</v>
      </c>
      <c r="AM28" s="454">
        <f t="shared" si="14"/>
        <v>0</v>
      </c>
      <c r="AN28" s="455">
        <v>0</v>
      </c>
      <c r="AO28" s="447">
        <v>0</v>
      </c>
      <c r="AP28" s="447">
        <v>1</v>
      </c>
      <c r="AQ28" s="447">
        <f t="shared" si="15"/>
        <v>1</v>
      </c>
      <c r="AR28" s="448">
        <f t="shared" si="16"/>
        <v>1</v>
      </c>
      <c r="AS28" s="447">
        <v>0</v>
      </c>
      <c r="AT28" s="455">
        <v>0</v>
      </c>
      <c r="AU28" s="447">
        <v>0</v>
      </c>
      <c r="AV28" s="447">
        <f t="shared" si="17"/>
        <v>0</v>
      </c>
      <c r="AW28" s="448">
        <f t="shared" si="18"/>
        <v>0</v>
      </c>
      <c r="AX28" s="455">
        <v>0</v>
      </c>
      <c r="AY28" s="447">
        <v>0</v>
      </c>
      <c r="AZ28" s="447">
        <v>0</v>
      </c>
      <c r="BA28" s="447">
        <f t="shared" si="19"/>
        <v>0</v>
      </c>
      <c r="BB28" s="448">
        <f t="shared" si="20"/>
        <v>0</v>
      </c>
      <c r="BC28" s="447">
        <v>6</v>
      </c>
      <c r="BD28" s="447">
        <f t="shared" si="34"/>
        <v>10</v>
      </c>
      <c r="BE28" s="446">
        <f t="shared" si="22"/>
        <v>23</v>
      </c>
      <c r="BF28" s="447">
        <f t="shared" si="32"/>
        <v>15</v>
      </c>
      <c r="BG28" s="447">
        <f t="shared" si="33"/>
        <v>33</v>
      </c>
      <c r="BH28" s="447">
        <f t="shared" si="0"/>
        <v>71</v>
      </c>
      <c r="BI28" s="447">
        <f t="shared" si="31"/>
        <v>14</v>
      </c>
      <c r="BJ28" s="495">
        <f t="shared" si="25"/>
        <v>95</v>
      </c>
      <c r="BK28" s="437">
        <f t="shared" si="26"/>
        <v>48</v>
      </c>
      <c r="BL28" s="437">
        <f t="shared" si="27"/>
        <v>0.6666666666666666</v>
      </c>
      <c r="BM28" s="437">
        <f t="shared" si="28"/>
        <v>0.30303030303030304</v>
      </c>
      <c r="BN28" s="456">
        <f t="shared" si="35"/>
        <v>0.20833333333333334</v>
      </c>
    </row>
    <row r="29" spans="1:66" ht="19.5" customHeight="1">
      <c r="A29" s="444">
        <v>22</v>
      </c>
      <c r="B29" s="445" t="s">
        <v>19</v>
      </c>
      <c r="C29" s="446">
        <v>0</v>
      </c>
      <c r="D29" s="446">
        <v>55</v>
      </c>
      <c r="E29" s="448">
        <f t="shared" si="3"/>
        <v>55</v>
      </c>
      <c r="F29" s="447">
        <v>0</v>
      </c>
      <c r="G29" s="447">
        <v>15</v>
      </c>
      <c r="H29" s="447">
        <v>1</v>
      </c>
      <c r="I29" s="447">
        <f t="shared" si="29"/>
        <v>16</v>
      </c>
      <c r="J29" s="448">
        <f t="shared" si="4"/>
        <v>16</v>
      </c>
      <c r="K29" s="449">
        <v>0</v>
      </c>
      <c r="L29" s="449">
        <v>2</v>
      </c>
      <c r="M29" s="449">
        <v>19</v>
      </c>
      <c r="N29" s="449">
        <f t="shared" si="5"/>
        <v>21</v>
      </c>
      <c r="O29" s="450">
        <f t="shared" si="6"/>
        <v>21</v>
      </c>
      <c r="P29" s="451">
        <v>0</v>
      </c>
      <c r="Q29" s="451">
        <v>0</v>
      </c>
      <c r="R29" s="451">
        <v>0</v>
      </c>
      <c r="S29" s="451">
        <f t="shared" si="7"/>
        <v>0</v>
      </c>
      <c r="T29" s="451">
        <v>0</v>
      </c>
      <c r="U29" s="452">
        <f t="shared" si="8"/>
        <v>0</v>
      </c>
      <c r="V29" s="447">
        <v>0</v>
      </c>
      <c r="W29" s="447">
        <v>3</v>
      </c>
      <c r="X29" s="447">
        <v>19</v>
      </c>
      <c r="Y29" s="447">
        <f t="shared" si="9"/>
        <v>22</v>
      </c>
      <c r="Z29" s="447">
        <v>6</v>
      </c>
      <c r="AA29" s="448">
        <f t="shared" si="10"/>
        <v>28</v>
      </c>
      <c r="AB29" s="449">
        <v>0</v>
      </c>
      <c r="AC29" s="449">
        <v>0</v>
      </c>
      <c r="AD29" s="449">
        <v>0</v>
      </c>
      <c r="AE29" s="449">
        <f t="shared" si="11"/>
        <v>0</v>
      </c>
      <c r="AF29" s="449">
        <v>0</v>
      </c>
      <c r="AG29" s="450">
        <f t="shared" si="12"/>
        <v>0</v>
      </c>
      <c r="AH29" s="453">
        <v>0</v>
      </c>
      <c r="AI29" s="453">
        <v>2</v>
      </c>
      <c r="AJ29" s="453">
        <v>0</v>
      </c>
      <c r="AK29" s="453">
        <f t="shared" si="13"/>
        <v>2</v>
      </c>
      <c r="AL29" s="453">
        <v>0</v>
      </c>
      <c r="AM29" s="454">
        <f t="shared" si="14"/>
        <v>2</v>
      </c>
      <c r="AN29" s="455">
        <v>0</v>
      </c>
      <c r="AO29" s="455">
        <v>0</v>
      </c>
      <c r="AP29" s="447">
        <v>0</v>
      </c>
      <c r="AQ29" s="447">
        <f t="shared" si="15"/>
        <v>0</v>
      </c>
      <c r="AR29" s="448">
        <f t="shared" si="16"/>
        <v>0</v>
      </c>
      <c r="AS29" s="455">
        <v>0</v>
      </c>
      <c r="AT29" s="455">
        <v>0</v>
      </c>
      <c r="AU29" s="447">
        <v>0</v>
      </c>
      <c r="AV29" s="447">
        <f t="shared" si="17"/>
        <v>0</v>
      </c>
      <c r="AW29" s="448">
        <f t="shared" si="18"/>
        <v>0</v>
      </c>
      <c r="AX29" s="455">
        <v>0</v>
      </c>
      <c r="AY29" s="447">
        <v>0</v>
      </c>
      <c r="AZ29" s="447">
        <v>0</v>
      </c>
      <c r="BA29" s="447">
        <f t="shared" si="19"/>
        <v>0</v>
      </c>
      <c r="BB29" s="448">
        <f t="shared" si="20"/>
        <v>0</v>
      </c>
      <c r="BC29" s="447">
        <v>9</v>
      </c>
      <c r="BD29" s="447">
        <f t="shared" si="34"/>
        <v>0</v>
      </c>
      <c r="BE29" s="446">
        <f t="shared" si="22"/>
        <v>55</v>
      </c>
      <c r="BF29" s="447">
        <f t="shared" si="32"/>
        <v>22</v>
      </c>
      <c r="BG29" s="447">
        <f t="shared" si="33"/>
        <v>39</v>
      </c>
      <c r="BH29" s="447">
        <f t="shared" si="0"/>
        <v>116</v>
      </c>
      <c r="BI29" s="447">
        <f t="shared" si="31"/>
        <v>15</v>
      </c>
      <c r="BJ29" s="495">
        <f t="shared" si="25"/>
        <v>131</v>
      </c>
      <c r="BK29" s="437">
        <f t="shared" si="26"/>
        <v>61</v>
      </c>
      <c r="BL29" s="437">
        <f t="shared" si="27"/>
        <v>0</v>
      </c>
      <c r="BM29" s="437">
        <f t="shared" si="28"/>
        <v>0</v>
      </c>
      <c r="BN29" s="456">
        <f t="shared" si="35"/>
        <v>0</v>
      </c>
    </row>
    <row r="30" spans="1:66" ht="18" customHeight="1">
      <c r="A30" s="444">
        <v>23</v>
      </c>
      <c r="B30" s="445" t="s">
        <v>127</v>
      </c>
      <c r="C30" s="446">
        <v>0</v>
      </c>
      <c r="D30" s="446">
        <v>25</v>
      </c>
      <c r="E30" s="448">
        <f t="shared" si="3"/>
        <v>25</v>
      </c>
      <c r="F30" s="447">
        <v>0</v>
      </c>
      <c r="G30" s="447">
        <v>1</v>
      </c>
      <c r="H30" s="447">
        <v>2</v>
      </c>
      <c r="I30" s="447">
        <f>SUM(G30:H30)</f>
        <v>3</v>
      </c>
      <c r="J30" s="448">
        <f t="shared" si="4"/>
        <v>3</v>
      </c>
      <c r="K30" s="449">
        <v>0</v>
      </c>
      <c r="L30" s="449">
        <v>0</v>
      </c>
      <c r="M30" s="449">
        <v>0</v>
      </c>
      <c r="N30" s="449">
        <f t="shared" si="5"/>
        <v>0</v>
      </c>
      <c r="O30" s="450">
        <f t="shared" si="6"/>
        <v>0</v>
      </c>
      <c r="P30" s="451">
        <v>0</v>
      </c>
      <c r="Q30" s="451">
        <v>2</v>
      </c>
      <c r="R30" s="451">
        <v>1</v>
      </c>
      <c r="S30" s="451">
        <f t="shared" si="7"/>
        <v>3</v>
      </c>
      <c r="T30" s="451">
        <v>39</v>
      </c>
      <c r="U30" s="452">
        <f t="shared" si="8"/>
        <v>42</v>
      </c>
      <c r="V30" s="447">
        <v>0</v>
      </c>
      <c r="W30" s="447">
        <v>5</v>
      </c>
      <c r="X30" s="447">
        <v>11</v>
      </c>
      <c r="Y30" s="447">
        <f t="shared" si="9"/>
        <v>16</v>
      </c>
      <c r="Z30" s="447">
        <v>14</v>
      </c>
      <c r="AA30" s="448">
        <f t="shared" si="10"/>
        <v>30</v>
      </c>
      <c r="AB30" s="449">
        <v>0</v>
      </c>
      <c r="AC30" s="449">
        <v>0</v>
      </c>
      <c r="AD30" s="449">
        <v>0</v>
      </c>
      <c r="AE30" s="449">
        <f t="shared" si="11"/>
        <v>0</v>
      </c>
      <c r="AF30" s="449">
        <v>0</v>
      </c>
      <c r="AG30" s="450">
        <f t="shared" si="12"/>
        <v>0</v>
      </c>
      <c r="AH30" s="453">
        <v>0</v>
      </c>
      <c r="AI30" s="453">
        <v>0</v>
      </c>
      <c r="AJ30" s="453">
        <v>0</v>
      </c>
      <c r="AK30" s="453">
        <f t="shared" si="13"/>
        <v>0</v>
      </c>
      <c r="AL30" s="453">
        <v>0</v>
      </c>
      <c r="AM30" s="454">
        <f t="shared" si="14"/>
        <v>0</v>
      </c>
      <c r="AN30" s="455">
        <v>0</v>
      </c>
      <c r="AO30" s="455">
        <v>0</v>
      </c>
      <c r="AP30" s="447">
        <v>0</v>
      </c>
      <c r="AQ30" s="447">
        <f t="shared" si="15"/>
        <v>0</v>
      </c>
      <c r="AR30" s="448">
        <f t="shared" si="16"/>
        <v>0</v>
      </c>
      <c r="AS30" s="455">
        <v>0</v>
      </c>
      <c r="AT30" s="455">
        <v>0</v>
      </c>
      <c r="AU30" s="447">
        <v>0</v>
      </c>
      <c r="AV30" s="447">
        <f t="shared" si="17"/>
        <v>0</v>
      </c>
      <c r="AW30" s="448">
        <f t="shared" si="18"/>
        <v>0</v>
      </c>
      <c r="AX30" s="455">
        <v>0</v>
      </c>
      <c r="AY30" s="447">
        <v>0</v>
      </c>
      <c r="AZ30" s="447">
        <v>0</v>
      </c>
      <c r="BA30" s="447">
        <f t="shared" si="19"/>
        <v>0</v>
      </c>
      <c r="BB30" s="448">
        <f t="shared" si="20"/>
        <v>0</v>
      </c>
      <c r="BC30" s="447">
        <v>23</v>
      </c>
      <c r="BD30" s="447">
        <f t="shared" si="34"/>
        <v>0</v>
      </c>
      <c r="BE30" s="446">
        <f t="shared" si="22"/>
        <v>25</v>
      </c>
      <c r="BF30" s="447">
        <f t="shared" si="32"/>
        <v>8</v>
      </c>
      <c r="BG30" s="447">
        <f t="shared" si="33"/>
        <v>14</v>
      </c>
      <c r="BH30" s="447">
        <f t="shared" si="0"/>
        <v>47</v>
      </c>
      <c r="BI30" s="447">
        <f t="shared" si="31"/>
        <v>76</v>
      </c>
      <c r="BJ30" s="495">
        <f t="shared" si="25"/>
        <v>123</v>
      </c>
      <c r="BK30" s="437">
        <f t="shared" si="26"/>
        <v>22</v>
      </c>
      <c r="BL30" s="437">
        <f t="shared" si="27"/>
        <v>0</v>
      </c>
      <c r="BM30" s="437">
        <f t="shared" si="28"/>
        <v>0</v>
      </c>
      <c r="BN30" s="456">
        <f t="shared" si="35"/>
        <v>0</v>
      </c>
    </row>
    <row r="31" spans="1:66" ht="18" customHeight="1">
      <c r="A31" s="444">
        <v>24</v>
      </c>
      <c r="B31" s="502" t="s">
        <v>38</v>
      </c>
      <c r="C31" s="446">
        <v>0</v>
      </c>
      <c r="D31" s="446">
        <v>27</v>
      </c>
      <c r="E31" s="448">
        <f t="shared" si="3"/>
        <v>27</v>
      </c>
      <c r="F31" s="447">
        <v>0</v>
      </c>
      <c r="G31" s="447">
        <v>1</v>
      </c>
      <c r="H31" s="447">
        <v>0</v>
      </c>
      <c r="I31" s="447">
        <f aca="true" t="shared" si="36" ref="I31:I83">SUM(G31:H31)</f>
        <v>1</v>
      </c>
      <c r="J31" s="448">
        <f t="shared" si="4"/>
        <v>1</v>
      </c>
      <c r="K31" s="449">
        <v>0</v>
      </c>
      <c r="L31" s="449">
        <v>0</v>
      </c>
      <c r="M31" s="449">
        <v>0</v>
      </c>
      <c r="N31" s="449">
        <f t="shared" si="5"/>
        <v>0</v>
      </c>
      <c r="O31" s="450">
        <f t="shared" si="6"/>
        <v>0</v>
      </c>
      <c r="P31" s="451">
        <v>0</v>
      </c>
      <c r="Q31" s="451">
        <v>0</v>
      </c>
      <c r="R31" s="451">
        <v>0</v>
      </c>
      <c r="S31" s="451">
        <f t="shared" si="7"/>
        <v>0</v>
      </c>
      <c r="T31" s="451">
        <v>0</v>
      </c>
      <c r="U31" s="452">
        <f t="shared" si="8"/>
        <v>0</v>
      </c>
      <c r="V31" s="447">
        <v>0</v>
      </c>
      <c r="W31" s="447">
        <v>0</v>
      </c>
      <c r="X31" s="447">
        <v>0</v>
      </c>
      <c r="Y31" s="447">
        <f t="shared" si="9"/>
        <v>0</v>
      </c>
      <c r="Z31" s="447">
        <v>0</v>
      </c>
      <c r="AA31" s="448">
        <f t="shared" si="10"/>
        <v>0</v>
      </c>
      <c r="AB31" s="449">
        <v>0</v>
      </c>
      <c r="AC31" s="449">
        <v>0</v>
      </c>
      <c r="AD31" s="449">
        <v>0</v>
      </c>
      <c r="AE31" s="449">
        <f t="shared" si="11"/>
        <v>0</v>
      </c>
      <c r="AF31" s="449">
        <v>0</v>
      </c>
      <c r="AG31" s="450">
        <f t="shared" si="12"/>
        <v>0</v>
      </c>
      <c r="AH31" s="453">
        <v>0</v>
      </c>
      <c r="AI31" s="453">
        <v>0</v>
      </c>
      <c r="AJ31" s="453">
        <v>1</v>
      </c>
      <c r="AK31" s="453">
        <f t="shared" si="13"/>
        <v>1</v>
      </c>
      <c r="AL31" s="453">
        <v>0</v>
      </c>
      <c r="AM31" s="454">
        <f t="shared" si="14"/>
        <v>1</v>
      </c>
      <c r="AN31" s="455">
        <v>0</v>
      </c>
      <c r="AO31" s="455">
        <v>0</v>
      </c>
      <c r="AP31" s="447">
        <v>0</v>
      </c>
      <c r="AQ31" s="447">
        <f t="shared" si="15"/>
        <v>0</v>
      </c>
      <c r="AR31" s="448">
        <f t="shared" si="16"/>
        <v>0</v>
      </c>
      <c r="AS31" s="455">
        <v>0</v>
      </c>
      <c r="AT31" s="455">
        <v>0</v>
      </c>
      <c r="AU31" s="447">
        <v>0</v>
      </c>
      <c r="AV31" s="447">
        <f t="shared" si="17"/>
        <v>0</v>
      </c>
      <c r="AW31" s="448">
        <f t="shared" si="18"/>
        <v>0</v>
      </c>
      <c r="AX31" s="455">
        <v>0</v>
      </c>
      <c r="AY31" s="447">
        <v>0</v>
      </c>
      <c r="AZ31" s="447">
        <v>0</v>
      </c>
      <c r="BA31" s="447">
        <f t="shared" si="19"/>
        <v>0</v>
      </c>
      <c r="BB31" s="448">
        <f t="shared" si="20"/>
        <v>0</v>
      </c>
      <c r="BC31" s="447">
        <v>52</v>
      </c>
      <c r="BD31" s="447">
        <f>SUM(C31,F31,K31,P31,V31,AB31,AH31,AN31,AS31,AX31)</f>
        <v>0</v>
      </c>
      <c r="BE31" s="446">
        <f>D31</f>
        <v>27</v>
      </c>
      <c r="BF31" s="447">
        <f>SUM(G31,L31,Q31,W31,AC31,AI31,AO31,AT31,AY31)</f>
        <v>1</v>
      </c>
      <c r="BG31" s="447">
        <f t="shared" si="33"/>
        <v>1</v>
      </c>
      <c r="BH31" s="447">
        <f t="shared" si="0"/>
        <v>29</v>
      </c>
      <c r="BI31" s="447">
        <f t="shared" si="31"/>
        <v>52</v>
      </c>
      <c r="BJ31" s="495">
        <f t="shared" si="25"/>
        <v>81</v>
      </c>
      <c r="BK31" s="437">
        <f t="shared" si="26"/>
        <v>2</v>
      </c>
      <c r="BL31" s="437">
        <f t="shared" si="27"/>
        <v>0</v>
      </c>
      <c r="BM31" s="437">
        <f t="shared" si="28"/>
        <v>0</v>
      </c>
      <c r="BN31" s="456">
        <f t="shared" si="35"/>
        <v>0</v>
      </c>
    </row>
    <row r="32" spans="1:66" ht="18" customHeight="1">
      <c r="A32" s="444">
        <v>25</v>
      </c>
      <c r="B32" s="503" t="s">
        <v>39</v>
      </c>
      <c r="C32" s="446">
        <v>0</v>
      </c>
      <c r="D32" s="446">
        <v>40</v>
      </c>
      <c r="E32" s="448">
        <f t="shared" si="3"/>
        <v>40</v>
      </c>
      <c r="F32" s="447">
        <v>0</v>
      </c>
      <c r="G32" s="447">
        <v>1</v>
      </c>
      <c r="H32" s="447">
        <v>4</v>
      </c>
      <c r="I32" s="447">
        <f t="shared" si="36"/>
        <v>5</v>
      </c>
      <c r="J32" s="448">
        <f t="shared" si="4"/>
        <v>5</v>
      </c>
      <c r="K32" s="449">
        <v>0</v>
      </c>
      <c r="L32" s="449">
        <v>0</v>
      </c>
      <c r="M32" s="449">
        <v>0</v>
      </c>
      <c r="N32" s="449">
        <f t="shared" si="5"/>
        <v>0</v>
      </c>
      <c r="O32" s="450">
        <f t="shared" si="6"/>
        <v>0</v>
      </c>
      <c r="P32" s="451">
        <v>0</v>
      </c>
      <c r="Q32" s="451">
        <v>1</v>
      </c>
      <c r="R32" s="451">
        <v>0</v>
      </c>
      <c r="S32" s="451">
        <f t="shared" si="7"/>
        <v>1</v>
      </c>
      <c r="T32" s="451">
        <v>2</v>
      </c>
      <c r="U32" s="452">
        <f t="shared" si="8"/>
        <v>3</v>
      </c>
      <c r="V32" s="447">
        <v>0</v>
      </c>
      <c r="W32" s="447">
        <v>6</v>
      </c>
      <c r="X32" s="447">
        <v>8</v>
      </c>
      <c r="Y32" s="447">
        <f t="shared" si="9"/>
        <v>14</v>
      </c>
      <c r="Z32" s="447">
        <v>26</v>
      </c>
      <c r="AA32" s="448">
        <f t="shared" si="10"/>
        <v>40</v>
      </c>
      <c r="AB32" s="449">
        <v>0</v>
      </c>
      <c r="AC32" s="449">
        <v>0</v>
      </c>
      <c r="AD32" s="449">
        <v>0</v>
      </c>
      <c r="AE32" s="449">
        <f t="shared" si="11"/>
        <v>0</v>
      </c>
      <c r="AF32" s="449">
        <v>0</v>
      </c>
      <c r="AG32" s="450">
        <f t="shared" si="12"/>
        <v>0</v>
      </c>
      <c r="AH32" s="453">
        <v>0</v>
      </c>
      <c r="AI32" s="453">
        <v>1</v>
      </c>
      <c r="AJ32" s="453">
        <v>0</v>
      </c>
      <c r="AK32" s="453">
        <f t="shared" si="13"/>
        <v>1</v>
      </c>
      <c r="AL32" s="453">
        <v>0</v>
      </c>
      <c r="AM32" s="454">
        <f t="shared" si="14"/>
        <v>1</v>
      </c>
      <c r="AN32" s="455">
        <v>0</v>
      </c>
      <c r="AO32" s="455">
        <v>0</v>
      </c>
      <c r="AP32" s="447">
        <v>0</v>
      </c>
      <c r="AQ32" s="447">
        <f t="shared" si="15"/>
        <v>0</v>
      </c>
      <c r="AR32" s="448">
        <f t="shared" si="16"/>
        <v>0</v>
      </c>
      <c r="AS32" s="455">
        <v>0</v>
      </c>
      <c r="AT32" s="455">
        <v>0</v>
      </c>
      <c r="AU32" s="447">
        <v>0</v>
      </c>
      <c r="AV32" s="447">
        <f t="shared" si="17"/>
        <v>0</v>
      </c>
      <c r="AW32" s="448">
        <f t="shared" si="18"/>
        <v>0</v>
      </c>
      <c r="AX32" s="455">
        <v>0</v>
      </c>
      <c r="AY32" s="447">
        <v>0</v>
      </c>
      <c r="AZ32" s="447">
        <v>0</v>
      </c>
      <c r="BA32" s="447">
        <f t="shared" si="19"/>
        <v>0</v>
      </c>
      <c r="BB32" s="448">
        <f t="shared" si="20"/>
        <v>0</v>
      </c>
      <c r="BC32" s="447">
        <v>98</v>
      </c>
      <c r="BD32" s="447">
        <f aca="true" t="shared" si="37" ref="BD32:BD83">SUM(C32,F32,K32,P32,V32,AB32,AH32,AN32,AS32,AX32)</f>
        <v>0</v>
      </c>
      <c r="BE32" s="446">
        <f>D32</f>
        <v>40</v>
      </c>
      <c r="BF32" s="447">
        <f>SUM(G32,L32,Q32,W32,AC32,AI32,AO32,AT32,AY32)</f>
        <v>9</v>
      </c>
      <c r="BG32" s="447">
        <f t="shared" si="33"/>
        <v>12</v>
      </c>
      <c r="BH32" s="447">
        <f t="shared" si="0"/>
        <v>61</v>
      </c>
      <c r="BI32" s="447">
        <f t="shared" si="31"/>
        <v>126</v>
      </c>
      <c r="BJ32" s="495">
        <f t="shared" si="25"/>
        <v>187</v>
      </c>
      <c r="BK32" s="437">
        <f t="shared" si="26"/>
        <v>21</v>
      </c>
      <c r="BL32" s="437">
        <f t="shared" si="27"/>
        <v>0</v>
      </c>
      <c r="BM32" s="437">
        <f t="shared" si="28"/>
        <v>0</v>
      </c>
      <c r="BN32" s="456">
        <f t="shared" si="35"/>
        <v>0</v>
      </c>
    </row>
    <row r="33" spans="1:66" ht="18" customHeight="1">
      <c r="A33" s="444">
        <v>26</v>
      </c>
      <c r="B33" s="445" t="s">
        <v>40</v>
      </c>
      <c r="C33" s="446">
        <v>13</v>
      </c>
      <c r="D33" s="446">
        <v>3</v>
      </c>
      <c r="E33" s="448">
        <f t="shared" si="3"/>
        <v>16</v>
      </c>
      <c r="F33" s="447">
        <v>24</v>
      </c>
      <c r="G33" s="447">
        <v>2</v>
      </c>
      <c r="H33" s="447">
        <v>3</v>
      </c>
      <c r="I33" s="447">
        <f t="shared" si="36"/>
        <v>5</v>
      </c>
      <c r="J33" s="448">
        <f t="shared" si="4"/>
        <v>29</v>
      </c>
      <c r="K33" s="449">
        <v>3</v>
      </c>
      <c r="L33" s="449">
        <v>2</v>
      </c>
      <c r="M33" s="449">
        <v>6</v>
      </c>
      <c r="N33" s="449">
        <f t="shared" si="5"/>
        <v>8</v>
      </c>
      <c r="O33" s="450">
        <f t="shared" si="6"/>
        <v>11</v>
      </c>
      <c r="P33" s="451">
        <v>0</v>
      </c>
      <c r="Q33" s="451">
        <v>0</v>
      </c>
      <c r="R33" s="451">
        <v>0</v>
      </c>
      <c r="S33" s="451">
        <f t="shared" si="7"/>
        <v>0</v>
      </c>
      <c r="T33" s="451">
        <v>0</v>
      </c>
      <c r="U33" s="452">
        <f t="shared" si="8"/>
        <v>0</v>
      </c>
      <c r="V33" s="447">
        <v>2</v>
      </c>
      <c r="W33" s="447">
        <v>3</v>
      </c>
      <c r="X33" s="447">
        <v>4</v>
      </c>
      <c r="Y33" s="447">
        <f t="shared" si="9"/>
        <v>7</v>
      </c>
      <c r="Z33" s="447">
        <v>3</v>
      </c>
      <c r="AA33" s="448">
        <f t="shared" si="10"/>
        <v>12</v>
      </c>
      <c r="AB33" s="449">
        <v>0</v>
      </c>
      <c r="AC33" s="449">
        <v>0</v>
      </c>
      <c r="AD33" s="449">
        <v>0</v>
      </c>
      <c r="AE33" s="449">
        <f t="shared" si="11"/>
        <v>0</v>
      </c>
      <c r="AF33" s="449">
        <v>0</v>
      </c>
      <c r="AG33" s="450">
        <f t="shared" si="12"/>
        <v>0</v>
      </c>
      <c r="AH33" s="453">
        <v>0</v>
      </c>
      <c r="AI33" s="453">
        <v>0</v>
      </c>
      <c r="AJ33" s="453">
        <v>0</v>
      </c>
      <c r="AK33" s="453">
        <f t="shared" si="13"/>
        <v>0</v>
      </c>
      <c r="AL33" s="453">
        <v>0</v>
      </c>
      <c r="AM33" s="454">
        <f t="shared" si="14"/>
        <v>0</v>
      </c>
      <c r="AN33" s="455">
        <v>0</v>
      </c>
      <c r="AO33" s="455">
        <v>0</v>
      </c>
      <c r="AP33" s="447">
        <v>0</v>
      </c>
      <c r="AQ33" s="447">
        <f t="shared" si="15"/>
        <v>0</v>
      </c>
      <c r="AR33" s="448">
        <f t="shared" si="16"/>
        <v>0</v>
      </c>
      <c r="AS33" s="455">
        <v>0</v>
      </c>
      <c r="AT33" s="455">
        <v>0</v>
      </c>
      <c r="AU33" s="447">
        <v>0</v>
      </c>
      <c r="AV33" s="447">
        <f t="shared" si="17"/>
        <v>0</v>
      </c>
      <c r="AW33" s="448">
        <f t="shared" si="18"/>
        <v>0</v>
      </c>
      <c r="AX33" s="455">
        <v>4</v>
      </c>
      <c r="AY33" s="447">
        <v>0</v>
      </c>
      <c r="AZ33" s="447">
        <v>0</v>
      </c>
      <c r="BA33" s="447">
        <f t="shared" si="19"/>
        <v>0</v>
      </c>
      <c r="BB33" s="448">
        <f t="shared" si="20"/>
        <v>4</v>
      </c>
      <c r="BC33" s="447">
        <v>0</v>
      </c>
      <c r="BD33" s="447">
        <f t="shared" si="37"/>
        <v>46</v>
      </c>
      <c r="BE33" s="446">
        <f aca="true" t="shared" si="38" ref="BE33:BE82">D33</f>
        <v>3</v>
      </c>
      <c r="BF33" s="447">
        <f>SUM(G33,L33,Q33,W33,AC33,AI33,AO33,AT33,AY33)</f>
        <v>7</v>
      </c>
      <c r="BG33" s="447">
        <f t="shared" si="33"/>
        <v>13</v>
      </c>
      <c r="BH33" s="447">
        <f t="shared" si="0"/>
        <v>23</v>
      </c>
      <c r="BI33" s="447">
        <f t="shared" si="31"/>
        <v>3</v>
      </c>
      <c r="BJ33" s="495">
        <f t="shared" si="25"/>
        <v>72</v>
      </c>
      <c r="BK33" s="437">
        <f t="shared" si="26"/>
        <v>20</v>
      </c>
      <c r="BL33" s="437">
        <f t="shared" si="27"/>
        <v>6.571428571428571</v>
      </c>
      <c r="BM33" s="437">
        <f t="shared" si="28"/>
        <v>3.5384615384615383</v>
      </c>
      <c r="BN33" s="456">
        <f t="shared" si="35"/>
        <v>2.3</v>
      </c>
    </row>
    <row r="34" spans="1:66" ht="18" customHeight="1">
      <c r="A34" s="444">
        <v>27</v>
      </c>
      <c r="B34" s="445" t="s">
        <v>97</v>
      </c>
      <c r="C34" s="446">
        <v>0</v>
      </c>
      <c r="D34" s="446">
        <v>1</v>
      </c>
      <c r="E34" s="448">
        <f t="shared" si="3"/>
        <v>1</v>
      </c>
      <c r="F34" s="447">
        <v>0</v>
      </c>
      <c r="G34" s="447">
        <v>1</v>
      </c>
      <c r="H34" s="447">
        <v>0</v>
      </c>
      <c r="I34" s="447">
        <f t="shared" si="36"/>
        <v>1</v>
      </c>
      <c r="J34" s="448">
        <f t="shared" si="4"/>
        <v>1</v>
      </c>
      <c r="K34" s="449">
        <v>0</v>
      </c>
      <c r="L34" s="449">
        <v>0</v>
      </c>
      <c r="M34" s="449">
        <v>0</v>
      </c>
      <c r="N34" s="449">
        <f t="shared" si="5"/>
        <v>0</v>
      </c>
      <c r="O34" s="450">
        <f t="shared" si="6"/>
        <v>0</v>
      </c>
      <c r="P34" s="451">
        <v>0</v>
      </c>
      <c r="Q34" s="451">
        <v>0</v>
      </c>
      <c r="R34" s="451">
        <v>0</v>
      </c>
      <c r="S34" s="451">
        <f t="shared" si="7"/>
        <v>0</v>
      </c>
      <c r="T34" s="451">
        <v>0</v>
      </c>
      <c r="U34" s="452">
        <f t="shared" si="8"/>
        <v>0</v>
      </c>
      <c r="V34" s="447">
        <v>0</v>
      </c>
      <c r="W34" s="447">
        <v>1</v>
      </c>
      <c r="X34" s="447">
        <v>1</v>
      </c>
      <c r="Y34" s="447">
        <f t="shared" si="9"/>
        <v>2</v>
      </c>
      <c r="Z34" s="447">
        <v>1</v>
      </c>
      <c r="AA34" s="448">
        <f t="shared" si="10"/>
        <v>3</v>
      </c>
      <c r="AB34" s="449">
        <v>0</v>
      </c>
      <c r="AC34" s="449">
        <v>0</v>
      </c>
      <c r="AD34" s="449">
        <v>0</v>
      </c>
      <c r="AE34" s="449">
        <f t="shared" si="11"/>
        <v>0</v>
      </c>
      <c r="AF34" s="449">
        <v>0</v>
      </c>
      <c r="AG34" s="450">
        <f t="shared" si="12"/>
        <v>0</v>
      </c>
      <c r="AH34" s="453">
        <v>0</v>
      </c>
      <c r="AI34" s="453">
        <v>0</v>
      </c>
      <c r="AJ34" s="453">
        <v>0</v>
      </c>
      <c r="AK34" s="453">
        <f t="shared" si="13"/>
        <v>0</v>
      </c>
      <c r="AL34" s="453">
        <v>0</v>
      </c>
      <c r="AM34" s="454">
        <f t="shared" si="14"/>
        <v>0</v>
      </c>
      <c r="AN34" s="455">
        <v>0</v>
      </c>
      <c r="AO34" s="455">
        <v>0</v>
      </c>
      <c r="AP34" s="447">
        <v>0</v>
      </c>
      <c r="AQ34" s="447">
        <f t="shared" si="15"/>
        <v>0</v>
      </c>
      <c r="AR34" s="448">
        <f t="shared" si="16"/>
        <v>0</v>
      </c>
      <c r="AS34" s="455">
        <v>0</v>
      </c>
      <c r="AT34" s="455">
        <v>0</v>
      </c>
      <c r="AU34" s="447">
        <v>0</v>
      </c>
      <c r="AV34" s="447">
        <f t="shared" si="17"/>
        <v>0</v>
      </c>
      <c r="AW34" s="448">
        <f t="shared" si="18"/>
        <v>0</v>
      </c>
      <c r="AX34" s="455">
        <v>0</v>
      </c>
      <c r="AY34" s="447">
        <v>0</v>
      </c>
      <c r="AZ34" s="447">
        <v>0</v>
      </c>
      <c r="BA34" s="447">
        <f t="shared" si="19"/>
        <v>0</v>
      </c>
      <c r="BB34" s="448">
        <f t="shared" si="20"/>
        <v>0</v>
      </c>
      <c r="BC34" s="447">
        <v>0</v>
      </c>
      <c r="BD34" s="447">
        <f t="shared" si="37"/>
        <v>0</v>
      </c>
      <c r="BE34" s="446">
        <f t="shared" si="38"/>
        <v>1</v>
      </c>
      <c r="BF34" s="447">
        <f>SUM(G34,L34,Q34,W34,AC34,AI34,AO34,AT34,AY34)</f>
        <v>2</v>
      </c>
      <c r="BG34" s="447">
        <f t="shared" si="33"/>
        <v>1</v>
      </c>
      <c r="BH34" s="447">
        <f t="shared" si="0"/>
        <v>4</v>
      </c>
      <c r="BI34" s="447">
        <f t="shared" si="31"/>
        <v>1</v>
      </c>
      <c r="BJ34" s="495">
        <f t="shared" si="25"/>
        <v>5</v>
      </c>
      <c r="BK34" s="437">
        <f t="shared" si="26"/>
        <v>3</v>
      </c>
      <c r="BL34" s="437">
        <f t="shared" si="27"/>
        <v>0</v>
      </c>
      <c r="BM34" s="437">
        <f t="shared" si="28"/>
        <v>0</v>
      </c>
      <c r="BN34" s="456">
        <f t="shared" si="35"/>
        <v>0</v>
      </c>
    </row>
    <row r="35" spans="1:66" ht="18" customHeight="1">
      <c r="A35" s="444">
        <v>28</v>
      </c>
      <c r="B35" s="445" t="s">
        <v>284</v>
      </c>
      <c r="C35" s="446">
        <v>0</v>
      </c>
      <c r="D35" s="446">
        <v>1</v>
      </c>
      <c r="E35" s="448">
        <f t="shared" si="3"/>
        <v>1</v>
      </c>
      <c r="F35" s="447">
        <v>14</v>
      </c>
      <c r="G35" s="447">
        <v>4</v>
      </c>
      <c r="H35" s="447">
        <v>2</v>
      </c>
      <c r="I35" s="447">
        <f t="shared" si="36"/>
        <v>6</v>
      </c>
      <c r="J35" s="448">
        <f t="shared" si="4"/>
        <v>20</v>
      </c>
      <c r="K35" s="449">
        <v>0</v>
      </c>
      <c r="L35" s="449">
        <v>1</v>
      </c>
      <c r="M35" s="449">
        <v>0</v>
      </c>
      <c r="N35" s="449">
        <f t="shared" si="5"/>
        <v>1</v>
      </c>
      <c r="O35" s="450">
        <f t="shared" si="6"/>
        <v>1</v>
      </c>
      <c r="P35" s="451">
        <v>0</v>
      </c>
      <c r="Q35" s="451">
        <v>0</v>
      </c>
      <c r="R35" s="451">
        <v>0</v>
      </c>
      <c r="S35" s="451">
        <f t="shared" si="7"/>
        <v>0</v>
      </c>
      <c r="T35" s="451">
        <v>0</v>
      </c>
      <c r="U35" s="452">
        <f t="shared" si="8"/>
        <v>0</v>
      </c>
      <c r="V35" s="447">
        <v>0</v>
      </c>
      <c r="W35" s="447">
        <v>1</v>
      </c>
      <c r="X35" s="447">
        <v>0</v>
      </c>
      <c r="Y35" s="447">
        <f t="shared" si="9"/>
        <v>1</v>
      </c>
      <c r="Z35" s="447">
        <v>5</v>
      </c>
      <c r="AA35" s="448">
        <f t="shared" si="10"/>
        <v>6</v>
      </c>
      <c r="AB35" s="449">
        <v>0</v>
      </c>
      <c r="AC35" s="449">
        <v>0</v>
      </c>
      <c r="AD35" s="449">
        <v>0</v>
      </c>
      <c r="AE35" s="449">
        <f t="shared" si="11"/>
        <v>0</v>
      </c>
      <c r="AF35" s="449">
        <v>0</v>
      </c>
      <c r="AG35" s="450">
        <f t="shared" si="12"/>
        <v>0</v>
      </c>
      <c r="AH35" s="453">
        <v>0</v>
      </c>
      <c r="AI35" s="453">
        <v>4</v>
      </c>
      <c r="AJ35" s="453">
        <v>1</v>
      </c>
      <c r="AK35" s="453">
        <f t="shared" si="13"/>
        <v>5</v>
      </c>
      <c r="AL35" s="453">
        <v>0</v>
      </c>
      <c r="AM35" s="454">
        <f t="shared" si="14"/>
        <v>5</v>
      </c>
      <c r="AN35" s="455">
        <v>0</v>
      </c>
      <c r="AO35" s="447">
        <v>0</v>
      </c>
      <c r="AP35" s="447">
        <v>0</v>
      </c>
      <c r="AQ35" s="447">
        <f t="shared" si="15"/>
        <v>0</v>
      </c>
      <c r="AR35" s="448">
        <f t="shared" si="16"/>
        <v>0</v>
      </c>
      <c r="AS35" s="455">
        <v>1</v>
      </c>
      <c r="AT35" s="447">
        <v>0</v>
      </c>
      <c r="AU35" s="447">
        <v>0</v>
      </c>
      <c r="AV35" s="447">
        <f t="shared" si="17"/>
        <v>0</v>
      </c>
      <c r="AW35" s="448">
        <f t="shared" si="18"/>
        <v>1</v>
      </c>
      <c r="AX35" s="455">
        <v>0</v>
      </c>
      <c r="AY35" s="447">
        <v>0</v>
      </c>
      <c r="AZ35" s="447">
        <v>0</v>
      </c>
      <c r="BA35" s="447">
        <f t="shared" si="19"/>
        <v>0</v>
      </c>
      <c r="BB35" s="448">
        <f t="shared" si="20"/>
        <v>0</v>
      </c>
      <c r="BC35" s="447">
        <v>0</v>
      </c>
      <c r="BD35" s="447">
        <f t="shared" si="37"/>
        <v>15</v>
      </c>
      <c r="BE35" s="446">
        <f t="shared" si="38"/>
        <v>1</v>
      </c>
      <c r="BF35" s="447">
        <f>SUM(G35,L35,Q35,W35,AC35,AI35,AO35,AT35,AY35)</f>
        <v>10</v>
      </c>
      <c r="BG35" s="447">
        <f t="shared" si="33"/>
        <v>3</v>
      </c>
      <c r="BH35" s="447">
        <f t="shared" si="0"/>
        <v>14</v>
      </c>
      <c r="BI35" s="447">
        <f t="shared" si="31"/>
        <v>5</v>
      </c>
      <c r="BJ35" s="495">
        <f t="shared" si="25"/>
        <v>34</v>
      </c>
      <c r="BK35" s="437">
        <f t="shared" si="26"/>
        <v>13</v>
      </c>
      <c r="BL35" s="437">
        <f aca="true" t="shared" si="39" ref="BL35:BL44">BD35/BF35</f>
        <v>1.5</v>
      </c>
      <c r="BM35" s="437">
        <f aca="true" t="shared" si="40" ref="BM35:BM44">BD35/BG35</f>
        <v>5</v>
      </c>
      <c r="BN35" s="456">
        <f aca="true" t="shared" si="41" ref="BN35:BN44">BD35/BK35</f>
        <v>1.1538461538461537</v>
      </c>
    </row>
    <row r="36" spans="1:66" ht="18" customHeight="1">
      <c r="A36" s="444">
        <v>29</v>
      </c>
      <c r="B36" s="445" t="s">
        <v>92</v>
      </c>
      <c r="C36" s="446">
        <v>3</v>
      </c>
      <c r="D36" s="446">
        <v>1</v>
      </c>
      <c r="E36" s="448">
        <f t="shared" si="3"/>
        <v>4</v>
      </c>
      <c r="F36" s="447">
        <v>5</v>
      </c>
      <c r="G36" s="447">
        <v>0</v>
      </c>
      <c r="H36" s="447">
        <v>0</v>
      </c>
      <c r="I36" s="447">
        <f t="shared" si="36"/>
        <v>0</v>
      </c>
      <c r="J36" s="448">
        <f t="shared" si="4"/>
        <v>5</v>
      </c>
      <c r="K36" s="449">
        <v>0</v>
      </c>
      <c r="L36" s="449">
        <v>0</v>
      </c>
      <c r="M36" s="449">
        <v>0</v>
      </c>
      <c r="N36" s="449">
        <f t="shared" si="5"/>
        <v>0</v>
      </c>
      <c r="O36" s="450">
        <f t="shared" si="6"/>
        <v>0</v>
      </c>
      <c r="P36" s="451">
        <v>0</v>
      </c>
      <c r="Q36" s="451">
        <v>0</v>
      </c>
      <c r="R36" s="451">
        <v>0</v>
      </c>
      <c r="S36" s="451">
        <f t="shared" si="7"/>
        <v>0</v>
      </c>
      <c r="T36" s="451">
        <v>0</v>
      </c>
      <c r="U36" s="452">
        <f t="shared" si="8"/>
        <v>0</v>
      </c>
      <c r="V36" s="447">
        <v>0</v>
      </c>
      <c r="W36" s="447">
        <v>5</v>
      </c>
      <c r="X36" s="447">
        <v>3</v>
      </c>
      <c r="Y36" s="447">
        <f t="shared" si="9"/>
        <v>8</v>
      </c>
      <c r="Z36" s="447">
        <v>2</v>
      </c>
      <c r="AA36" s="448">
        <f t="shared" si="10"/>
        <v>10</v>
      </c>
      <c r="AB36" s="449">
        <v>0</v>
      </c>
      <c r="AC36" s="449">
        <v>0</v>
      </c>
      <c r="AD36" s="449">
        <v>0</v>
      </c>
      <c r="AE36" s="449">
        <f t="shared" si="11"/>
        <v>0</v>
      </c>
      <c r="AF36" s="449">
        <v>0</v>
      </c>
      <c r="AG36" s="450">
        <f t="shared" si="12"/>
        <v>0</v>
      </c>
      <c r="AH36" s="453">
        <v>0</v>
      </c>
      <c r="AI36" s="453">
        <v>0</v>
      </c>
      <c r="AJ36" s="453">
        <v>0</v>
      </c>
      <c r="AK36" s="453">
        <f t="shared" si="13"/>
        <v>0</v>
      </c>
      <c r="AL36" s="453">
        <v>0</v>
      </c>
      <c r="AM36" s="454">
        <f t="shared" si="14"/>
        <v>0</v>
      </c>
      <c r="AN36" s="455">
        <v>0</v>
      </c>
      <c r="AO36" s="447">
        <v>0</v>
      </c>
      <c r="AP36" s="447">
        <v>0</v>
      </c>
      <c r="AQ36" s="447">
        <f t="shared" si="15"/>
        <v>0</v>
      </c>
      <c r="AR36" s="448">
        <f t="shared" si="16"/>
        <v>0</v>
      </c>
      <c r="AS36" s="455">
        <v>0</v>
      </c>
      <c r="AT36" s="447">
        <v>0</v>
      </c>
      <c r="AU36" s="447">
        <v>0</v>
      </c>
      <c r="AV36" s="447">
        <f t="shared" si="17"/>
        <v>0</v>
      </c>
      <c r="AW36" s="448">
        <f t="shared" si="18"/>
        <v>0</v>
      </c>
      <c r="AX36" s="455">
        <v>0</v>
      </c>
      <c r="AY36" s="447">
        <v>0</v>
      </c>
      <c r="AZ36" s="447">
        <v>0</v>
      </c>
      <c r="BA36" s="447">
        <f t="shared" si="19"/>
        <v>0</v>
      </c>
      <c r="BB36" s="448">
        <f t="shared" si="20"/>
        <v>0</v>
      </c>
      <c r="BC36" s="447">
        <v>0</v>
      </c>
      <c r="BD36" s="447">
        <f t="shared" si="37"/>
        <v>8</v>
      </c>
      <c r="BE36" s="446">
        <f t="shared" si="38"/>
        <v>1</v>
      </c>
      <c r="BF36" s="447">
        <f aca="true" t="shared" si="42" ref="BF36:BF53">SUM(G36,L36,Q36,W36,AC36,AI36,AO36,AT36,AY36)</f>
        <v>5</v>
      </c>
      <c r="BG36" s="447">
        <f t="shared" si="33"/>
        <v>3</v>
      </c>
      <c r="BH36" s="447">
        <f t="shared" si="0"/>
        <v>9</v>
      </c>
      <c r="BI36" s="447">
        <f t="shared" si="31"/>
        <v>2</v>
      </c>
      <c r="BJ36" s="495">
        <f t="shared" si="25"/>
        <v>19</v>
      </c>
      <c r="BK36" s="437">
        <f t="shared" si="26"/>
        <v>8</v>
      </c>
      <c r="BL36" s="437">
        <f t="shared" si="39"/>
        <v>1.6</v>
      </c>
      <c r="BM36" s="437">
        <f t="shared" si="40"/>
        <v>2.6666666666666665</v>
      </c>
      <c r="BN36" s="456">
        <f t="shared" si="41"/>
        <v>1</v>
      </c>
    </row>
    <row r="37" spans="1:66" ht="18" customHeight="1">
      <c r="A37" s="444">
        <v>30</v>
      </c>
      <c r="B37" s="502" t="s">
        <v>220</v>
      </c>
      <c r="C37" s="446">
        <v>0</v>
      </c>
      <c r="D37" s="446">
        <v>1</v>
      </c>
      <c r="E37" s="448">
        <f t="shared" si="3"/>
        <v>1</v>
      </c>
      <c r="F37" s="447">
        <v>0</v>
      </c>
      <c r="G37" s="447">
        <v>2</v>
      </c>
      <c r="H37" s="447">
        <v>3</v>
      </c>
      <c r="I37" s="447">
        <f t="shared" si="36"/>
        <v>5</v>
      </c>
      <c r="J37" s="448">
        <f t="shared" si="4"/>
        <v>5</v>
      </c>
      <c r="K37" s="449">
        <v>0</v>
      </c>
      <c r="L37" s="449">
        <v>0</v>
      </c>
      <c r="M37" s="449">
        <v>0</v>
      </c>
      <c r="N37" s="449">
        <f t="shared" si="5"/>
        <v>0</v>
      </c>
      <c r="O37" s="450">
        <f t="shared" si="6"/>
        <v>0</v>
      </c>
      <c r="P37" s="451">
        <v>0</v>
      </c>
      <c r="Q37" s="451">
        <v>0</v>
      </c>
      <c r="R37" s="451">
        <v>0</v>
      </c>
      <c r="S37" s="451">
        <f t="shared" si="7"/>
        <v>0</v>
      </c>
      <c r="T37" s="451">
        <v>0</v>
      </c>
      <c r="U37" s="452">
        <f t="shared" si="8"/>
        <v>0</v>
      </c>
      <c r="V37" s="447">
        <v>0</v>
      </c>
      <c r="W37" s="447">
        <v>0</v>
      </c>
      <c r="X37" s="447">
        <v>0</v>
      </c>
      <c r="Y37" s="447">
        <f t="shared" si="9"/>
        <v>0</v>
      </c>
      <c r="Z37" s="447">
        <v>1</v>
      </c>
      <c r="AA37" s="448">
        <f t="shared" si="10"/>
        <v>1</v>
      </c>
      <c r="AB37" s="449">
        <v>0</v>
      </c>
      <c r="AC37" s="449">
        <v>0</v>
      </c>
      <c r="AD37" s="449">
        <v>0</v>
      </c>
      <c r="AE37" s="449">
        <f t="shared" si="11"/>
        <v>0</v>
      </c>
      <c r="AF37" s="449">
        <v>0</v>
      </c>
      <c r="AG37" s="450">
        <f t="shared" si="12"/>
        <v>0</v>
      </c>
      <c r="AH37" s="453">
        <v>0</v>
      </c>
      <c r="AI37" s="453">
        <v>0</v>
      </c>
      <c r="AJ37" s="453">
        <v>3</v>
      </c>
      <c r="AK37" s="453">
        <f t="shared" si="13"/>
        <v>3</v>
      </c>
      <c r="AL37" s="453">
        <v>0</v>
      </c>
      <c r="AM37" s="454">
        <f t="shared" si="14"/>
        <v>3</v>
      </c>
      <c r="AN37" s="455">
        <v>0</v>
      </c>
      <c r="AO37" s="447">
        <v>0</v>
      </c>
      <c r="AP37" s="447">
        <v>0</v>
      </c>
      <c r="AQ37" s="447">
        <f t="shared" si="15"/>
        <v>0</v>
      </c>
      <c r="AR37" s="448">
        <f t="shared" si="16"/>
        <v>0</v>
      </c>
      <c r="AS37" s="455">
        <v>0</v>
      </c>
      <c r="AT37" s="447">
        <v>0</v>
      </c>
      <c r="AU37" s="447">
        <v>0</v>
      </c>
      <c r="AV37" s="447">
        <f t="shared" si="17"/>
        <v>0</v>
      </c>
      <c r="AW37" s="448">
        <f t="shared" si="18"/>
        <v>0</v>
      </c>
      <c r="AX37" s="455">
        <v>0</v>
      </c>
      <c r="AY37" s="447">
        <v>0</v>
      </c>
      <c r="AZ37" s="447">
        <v>0</v>
      </c>
      <c r="BA37" s="447">
        <f t="shared" si="19"/>
        <v>0</v>
      </c>
      <c r="BB37" s="448">
        <f t="shared" si="20"/>
        <v>0</v>
      </c>
      <c r="BC37" s="447">
        <v>0</v>
      </c>
      <c r="BD37" s="447">
        <f t="shared" si="37"/>
        <v>0</v>
      </c>
      <c r="BE37" s="446">
        <f t="shared" si="38"/>
        <v>1</v>
      </c>
      <c r="BF37" s="447">
        <f t="shared" si="42"/>
        <v>2</v>
      </c>
      <c r="BG37" s="447">
        <f t="shared" si="33"/>
        <v>6</v>
      </c>
      <c r="BH37" s="447">
        <f t="shared" si="0"/>
        <v>9</v>
      </c>
      <c r="BI37" s="447">
        <f t="shared" si="31"/>
        <v>1</v>
      </c>
      <c r="BJ37" s="495">
        <f t="shared" si="25"/>
        <v>10</v>
      </c>
      <c r="BK37" s="437">
        <f t="shared" si="26"/>
        <v>8</v>
      </c>
      <c r="BL37" s="437">
        <f t="shared" si="39"/>
        <v>0</v>
      </c>
      <c r="BM37" s="437">
        <f t="shared" si="40"/>
        <v>0</v>
      </c>
      <c r="BN37" s="456">
        <f t="shared" si="41"/>
        <v>0</v>
      </c>
    </row>
    <row r="38" spans="1:66" ht="18" customHeight="1">
      <c r="A38" s="444">
        <v>31</v>
      </c>
      <c r="B38" s="445" t="s">
        <v>110</v>
      </c>
      <c r="C38" s="446">
        <v>0</v>
      </c>
      <c r="D38" s="446">
        <v>0</v>
      </c>
      <c r="E38" s="448">
        <f t="shared" si="3"/>
        <v>0</v>
      </c>
      <c r="F38" s="447">
        <v>0</v>
      </c>
      <c r="G38" s="447">
        <v>0</v>
      </c>
      <c r="H38" s="447">
        <v>0</v>
      </c>
      <c r="I38" s="447">
        <f t="shared" si="36"/>
        <v>0</v>
      </c>
      <c r="J38" s="448">
        <f t="shared" si="4"/>
        <v>0</v>
      </c>
      <c r="K38" s="449">
        <v>0</v>
      </c>
      <c r="L38" s="449">
        <v>0</v>
      </c>
      <c r="M38" s="449">
        <v>0</v>
      </c>
      <c r="N38" s="449">
        <f t="shared" si="5"/>
        <v>0</v>
      </c>
      <c r="O38" s="450">
        <f t="shared" si="6"/>
        <v>0</v>
      </c>
      <c r="P38" s="451">
        <v>0</v>
      </c>
      <c r="Q38" s="451">
        <v>0</v>
      </c>
      <c r="R38" s="451">
        <v>0</v>
      </c>
      <c r="S38" s="451">
        <f t="shared" si="7"/>
        <v>0</v>
      </c>
      <c r="T38" s="451">
        <v>0</v>
      </c>
      <c r="U38" s="452">
        <f t="shared" si="8"/>
        <v>0</v>
      </c>
      <c r="V38" s="447">
        <v>0</v>
      </c>
      <c r="W38" s="447">
        <v>2</v>
      </c>
      <c r="X38" s="447">
        <v>9</v>
      </c>
      <c r="Y38" s="447">
        <f t="shared" si="9"/>
        <v>11</v>
      </c>
      <c r="Z38" s="447">
        <v>2</v>
      </c>
      <c r="AA38" s="448">
        <f t="shared" si="10"/>
        <v>13</v>
      </c>
      <c r="AB38" s="449">
        <v>0</v>
      </c>
      <c r="AC38" s="449">
        <v>0</v>
      </c>
      <c r="AD38" s="449">
        <v>0</v>
      </c>
      <c r="AE38" s="449">
        <f t="shared" si="11"/>
        <v>0</v>
      </c>
      <c r="AF38" s="449">
        <v>0</v>
      </c>
      <c r="AG38" s="450">
        <f t="shared" si="12"/>
        <v>0</v>
      </c>
      <c r="AH38" s="453">
        <v>0</v>
      </c>
      <c r="AI38" s="453">
        <v>0</v>
      </c>
      <c r="AJ38" s="453">
        <v>0</v>
      </c>
      <c r="AK38" s="453">
        <f t="shared" si="13"/>
        <v>0</v>
      </c>
      <c r="AL38" s="453">
        <v>0</v>
      </c>
      <c r="AM38" s="454">
        <f t="shared" si="14"/>
        <v>0</v>
      </c>
      <c r="AN38" s="455">
        <v>0</v>
      </c>
      <c r="AO38" s="447">
        <v>0</v>
      </c>
      <c r="AP38" s="447">
        <v>0</v>
      </c>
      <c r="AQ38" s="447">
        <f t="shared" si="15"/>
        <v>0</v>
      </c>
      <c r="AR38" s="448">
        <f t="shared" si="16"/>
        <v>0</v>
      </c>
      <c r="AS38" s="455">
        <v>0</v>
      </c>
      <c r="AT38" s="447">
        <v>0</v>
      </c>
      <c r="AU38" s="447">
        <v>0</v>
      </c>
      <c r="AV38" s="447">
        <f t="shared" si="17"/>
        <v>0</v>
      </c>
      <c r="AW38" s="448">
        <f t="shared" si="18"/>
        <v>0</v>
      </c>
      <c r="AX38" s="455">
        <v>0</v>
      </c>
      <c r="AY38" s="447">
        <v>0</v>
      </c>
      <c r="AZ38" s="447">
        <v>0</v>
      </c>
      <c r="BA38" s="447">
        <f t="shared" si="19"/>
        <v>0</v>
      </c>
      <c r="BB38" s="448">
        <f t="shared" si="20"/>
        <v>0</v>
      </c>
      <c r="BC38" s="447">
        <v>0</v>
      </c>
      <c r="BD38" s="447">
        <f t="shared" si="37"/>
        <v>0</v>
      </c>
      <c r="BE38" s="446">
        <f t="shared" si="38"/>
        <v>0</v>
      </c>
      <c r="BF38" s="447">
        <f t="shared" si="42"/>
        <v>2</v>
      </c>
      <c r="BG38" s="447">
        <f t="shared" si="33"/>
        <v>9</v>
      </c>
      <c r="BH38" s="447">
        <f t="shared" si="0"/>
        <v>11</v>
      </c>
      <c r="BI38" s="447">
        <f t="shared" si="31"/>
        <v>2</v>
      </c>
      <c r="BJ38" s="495">
        <f t="shared" si="25"/>
        <v>13</v>
      </c>
      <c r="BK38" s="437">
        <f t="shared" si="26"/>
        <v>11</v>
      </c>
      <c r="BL38" s="437">
        <f t="shared" si="39"/>
        <v>0</v>
      </c>
      <c r="BM38" s="437">
        <f t="shared" si="40"/>
        <v>0</v>
      </c>
      <c r="BN38" s="456">
        <f t="shared" si="41"/>
        <v>0</v>
      </c>
    </row>
    <row r="39" spans="1:66" ht="18" customHeight="1">
      <c r="A39" s="444">
        <v>32</v>
      </c>
      <c r="B39" s="460" t="s">
        <v>106</v>
      </c>
      <c r="C39" s="446">
        <v>0</v>
      </c>
      <c r="D39" s="446">
        <v>1</v>
      </c>
      <c r="E39" s="448">
        <f t="shared" si="3"/>
        <v>1</v>
      </c>
      <c r="F39" s="447">
        <v>0</v>
      </c>
      <c r="G39" s="461">
        <v>5</v>
      </c>
      <c r="H39" s="461">
        <v>1</v>
      </c>
      <c r="I39" s="447">
        <f t="shared" si="36"/>
        <v>6</v>
      </c>
      <c r="J39" s="448">
        <f t="shared" si="4"/>
        <v>6</v>
      </c>
      <c r="K39" s="447">
        <v>0</v>
      </c>
      <c r="L39" s="447">
        <v>3</v>
      </c>
      <c r="M39" s="447">
        <v>2</v>
      </c>
      <c r="N39" s="449">
        <f t="shared" si="5"/>
        <v>5</v>
      </c>
      <c r="O39" s="450">
        <f t="shared" si="6"/>
        <v>5</v>
      </c>
      <c r="P39" s="451">
        <v>0</v>
      </c>
      <c r="Q39" s="451">
        <v>0</v>
      </c>
      <c r="R39" s="451">
        <v>0</v>
      </c>
      <c r="S39" s="451">
        <f t="shared" si="7"/>
        <v>0</v>
      </c>
      <c r="T39" s="451">
        <v>0</v>
      </c>
      <c r="U39" s="452">
        <f t="shared" si="8"/>
        <v>0</v>
      </c>
      <c r="V39" s="447">
        <v>0</v>
      </c>
      <c r="W39" s="447">
        <v>0</v>
      </c>
      <c r="X39" s="447">
        <v>0</v>
      </c>
      <c r="Y39" s="447">
        <f t="shared" si="9"/>
        <v>0</v>
      </c>
      <c r="Z39" s="447">
        <v>0</v>
      </c>
      <c r="AA39" s="448">
        <f t="shared" si="10"/>
        <v>0</v>
      </c>
      <c r="AB39" s="449">
        <v>0</v>
      </c>
      <c r="AC39" s="449">
        <v>0</v>
      </c>
      <c r="AD39" s="449">
        <v>0</v>
      </c>
      <c r="AE39" s="449">
        <f t="shared" si="11"/>
        <v>0</v>
      </c>
      <c r="AF39" s="449">
        <v>0</v>
      </c>
      <c r="AG39" s="450">
        <f t="shared" si="12"/>
        <v>0</v>
      </c>
      <c r="AH39" s="453">
        <v>0</v>
      </c>
      <c r="AI39" s="453">
        <v>0</v>
      </c>
      <c r="AJ39" s="453">
        <v>0</v>
      </c>
      <c r="AK39" s="453">
        <f t="shared" si="13"/>
        <v>0</v>
      </c>
      <c r="AL39" s="453">
        <v>0</v>
      </c>
      <c r="AM39" s="454">
        <f t="shared" si="14"/>
        <v>0</v>
      </c>
      <c r="AN39" s="455">
        <v>0</v>
      </c>
      <c r="AO39" s="447">
        <v>0</v>
      </c>
      <c r="AP39" s="447">
        <v>0</v>
      </c>
      <c r="AQ39" s="447">
        <f t="shared" si="15"/>
        <v>0</v>
      </c>
      <c r="AR39" s="448">
        <f t="shared" si="16"/>
        <v>0</v>
      </c>
      <c r="AS39" s="455">
        <v>0</v>
      </c>
      <c r="AT39" s="447">
        <v>0</v>
      </c>
      <c r="AU39" s="447">
        <v>0</v>
      </c>
      <c r="AV39" s="447">
        <f t="shared" si="17"/>
        <v>0</v>
      </c>
      <c r="AW39" s="448">
        <f t="shared" si="18"/>
        <v>0</v>
      </c>
      <c r="AX39" s="455">
        <v>0</v>
      </c>
      <c r="AY39" s="447">
        <v>0</v>
      </c>
      <c r="AZ39" s="447">
        <v>0</v>
      </c>
      <c r="BA39" s="447">
        <f t="shared" si="19"/>
        <v>0</v>
      </c>
      <c r="BB39" s="448">
        <f t="shared" si="20"/>
        <v>0</v>
      </c>
      <c r="BC39" s="447">
        <v>0</v>
      </c>
      <c r="BD39" s="447">
        <f t="shared" si="37"/>
        <v>0</v>
      </c>
      <c r="BE39" s="446">
        <f t="shared" si="38"/>
        <v>1</v>
      </c>
      <c r="BF39" s="447">
        <f t="shared" si="42"/>
        <v>8</v>
      </c>
      <c r="BG39" s="447">
        <f t="shared" si="33"/>
        <v>3</v>
      </c>
      <c r="BH39" s="447">
        <f t="shared" si="0"/>
        <v>12</v>
      </c>
      <c r="BI39" s="447">
        <f t="shared" si="31"/>
        <v>0</v>
      </c>
      <c r="BJ39" s="495">
        <f t="shared" si="25"/>
        <v>12</v>
      </c>
      <c r="BK39" s="437">
        <f t="shared" si="26"/>
        <v>11</v>
      </c>
      <c r="BL39" s="445">
        <f t="shared" si="39"/>
        <v>0</v>
      </c>
      <c r="BM39" s="445">
        <f t="shared" si="40"/>
        <v>0</v>
      </c>
      <c r="BN39" s="462">
        <f t="shared" si="41"/>
        <v>0</v>
      </c>
    </row>
    <row r="40" spans="1:66" ht="18" customHeight="1">
      <c r="A40" s="444">
        <v>33</v>
      </c>
      <c r="B40" s="445" t="s">
        <v>111</v>
      </c>
      <c r="C40" s="446">
        <v>0</v>
      </c>
      <c r="D40" s="446">
        <v>0</v>
      </c>
      <c r="E40" s="448">
        <f t="shared" si="3"/>
        <v>0</v>
      </c>
      <c r="F40" s="447">
        <v>0</v>
      </c>
      <c r="G40" s="447">
        <v>0</v>
      </c>
      <c r="H40" s="447">
        <v>0</v>
      </c>
      <c r="I40" s="447">
        <f t="shared" si="36"/>
        <v>0</v>
      </c>
      <c r="J40" s="448">
        <f t="shared" si="4"/>
        <v>0</v>
      </c>
      <c r="K40" s="449">
        <v>0</v>
      </c>
      <c r="L40" s="449">
        <v>0</v>
      </c>
      <c r="M40" s="449">
        <v>0</v>
      </c>
      <c r="N40" s="449">
        <f t="shared" si="5"/>
        <v>0</v>
      </c>
      <c r="O40" s="450">
        <f t="shared" si="6"/>
        <v>0</v>
      </c>
      <c r="P40" s="451">
        <v>0</v>
      </c>
      <c r="Q40" s="451">
        <v>0</v>
      </c>
      <c r="R40" s="451">
        <v>0</v>
      </c>
      <c r="S40" s="451">
        <f t="shared" si="7"/>
        <v>0</v>
      </c>
      <c r="T40" s="451">
        <v>0</v>
      </c>
      <c r="U40" s="452">
        <f t="shared" si="8"/>
        <v>0</v>
      </c>
      <c r="V40" s="447">
        <v>0</v>
      </c>
      <c r="W40" s="447">
        <v>0</v>
      </c>
      <c r="X40" s="447">
        <v>0</v>
      </c>
      <c r="Y40" s="447">
        <f t="shared" si="9"/>
        <v>0</v>
      </c>
      <c r="Z40" s="447">
        <v>0</v>
      </c>
      <c r="AA40" s="448">
        <f t="shared" si="10"/>
        <v>0</v>
      </c>
      <c r="AB40" s="449">
        <v>0</v>
      </c>
      <c r="AC40" s="449">
        <v>0</v>
      </c>
      <c r="AD40" s="449">
        <v>5</v>
      </c>
      <c r="AE40" s="449">
        <f t="shared" si="11"/>
        <v>5</v>
      </c>
      <c r="AF40" s="449">
        <v>0</v>
      </c>
      <c r="AG40" s="450">
        <f t="shared" si="12"/>
        <v>5</v>
      </c>
      <c r="AH40" s="453">
        <v>0</v>
      </c>
      <c r="AI40" s="453">
        <v>0</v>
      </c>
      <c r="AJ40" s="453">
        <v>0</v>
      </c>
      <c r="AK40" s="453">
        <f t="shared" si="13"/>
        <v>0</v>
      </c>
      <c r="AL40" s="453">
        <v>0</v>
      </c>
      <c r="AM40" s="454">
        <f t="shared" si="14"/>
        <v>0</v>
      </c>
      <c r="AN40" s="455">
        <v>0</v>
      </c>
      <c r="AO40" s="447">
        <v>0</v>
      </c>
      <c r="AP40" s="447">
        <v>0</v>
      </c>
      <c r="AQ40" s="447">
        <f t="shared" si="15"/>
        <v>0</v>
      </c>
      <c r="AR40" s="448">
        <f t="shared" si="16"/>
        <v>0</v>
      </c>
      <c r="AS40" s="455">
        <v>0</v>
      </c>
      <c r="AT40" s="447">
        <v>0</v>
      </c>
      <c r="AU40" s="447">
        <v>0</v>
      </c>
      <c r="AV40" s="447">
        <f t="shared" si="17"/>
        <v>0</v>
      </c>
      <c r="AW40" s="448">
        <f t="shared" si="18"/>
        <v>0</v>
      </c>
      <c r="AX40" s="455">
        <v>0</v>
      </c>
      <c r="AY40" s="447">
        <v>0</v>
      </c>
      <c r="AZ40" s="447">
        <v>0</v>
      </c>
      <c r="BA40" s="447">
        <f t="shared" si="19"/>
        <v>0</v>
      </c>
      <c r="BB40" s="448">
        <f t="shared" si="20"/>
        <v>0</v>
      </c>
      <c r="BC40" s="447">
        <v>0</v>
      </c>
      <c r="BD40" s="447">
        <f t="shared" si="37"/>
        <v>0</v>
      </c>
      <c r="BE40" s="446">
        <f t="shared" si="38"/>
        <v>0</v>
      </c>
      <c r="BF40" s="447">
        <f t="shared" si="42"/>
        <v>0</v>
      </c>
      <c r="BG40" s="447">
        <f t="shared" si="33"/>
        <v>5</v>
      </c>
      <c r="BH40" s="447">
        <f t="shared" si="0"/>
        <v>5</v>
      </c>
      <c r="BI40" s="447">
        <f t="shared" si="31"/>
        <v>0</v>
      </c>
      <c r="BJ40" s="495">
        <f t="shared" si="25"/>
        <v>5</v>
      </c>
      <c r="BK40" s="437">
        <f t="shared" si="26"/>
        <v>5</v>
      </c>
      <c r="BL40" s="437" t="e">
        <f t="shared" si="39"/>
        <v>#DIV/0!</v>
      </c>
      <c r="BM40" s="437">
        <f t="shared" si="40"/>
        <v>0</v>
      </c>
      <c r="BN40" s="456">
        <f t="shared" si="41"/>
        <v>0</v>
      </c>
    </row>
    <row r="41" spans="1:66" ht="18" customHeight="1">
      <c r="A41" s="444">
        <v>34</v>
      </c>
      <c r="B41" s="445" t="s">
        <v>226</v>
      </c>
      <c r="C41" s="446">
        <v>0</v>
      </c>
      <c r="D41" s="446">
        <v>0</v>
      </c>
      <c r="E41" s="448">
        <f t="shared" si="3"/>
        <v>0</v>
      </c>
      <c r="F41" s="447">
        <v>0</v>
      </c>
      <c r="G41" s="447">
        <v>0</v>
      </c>
      <c r="H41" s="447">
        <v>0</v>
      </c>
      <c r="I41" s="447">
        <f t="shared" si="36"/>
        <v>0</v>
      </c>
      <c r="J41" s="448">
        <f t="shared" si="4"/>
        <v>0</v>
      </c>
      <c r="K41" s="449">
        <v>0</v>
      </c>
      <c r="L41" s="449">
        <v>0</v>
      </c>
      <c r="M41" s="449">
        <v>0</v>
      </c>
      <c r="N41" s="449">
        <f t="shared" si="5"/>
        <v>0</v>
      </c>
      <c r="O41" s="450">
        <f t="shared" si="6"/>
        <v>0</v>
      </c>
      <c r="P41" s="451">
        <v>0</v>
      </c>
      <c r="Q41" s="451">
        <v>0</v>
      </c>
      <c r="R41" s="451">
        <v>0</v>
      </c>
      <c r="S41" s="451">
        <f t="shared" si="7"/>
        <v>0</v>
      </c>
      <c r="T41" s="451">
        <v>0</v>
      </c>
      <c r="U41" s="452">
        <f t="shared" si="8"/>
        <v>0</v>
      </c>
      <c r="V41" s="447">
        <v>0</v>
      </c>
      <c r="W41" s="447">
        <v>0</v>
      </c>
      <c r="X41" s="447">
        <v>0</v>
      </c>
      <c r="Y41" s="447">
        <f t="shared" si="9"/>
        <v>0</v>
      </c>
      <c r="Z41" s="447">
        <v>0</v>
      </c>
      <c r="AA41" s="448">
        <f t="shared" si="10"/>
        <v>0</v>
      </c>
      <c r="AB41" s="449">
        <v>0</v>
      </c>
      <c r="AC41" s="449">
        <v>0</v>
      </c>
      <c r="AD41" s="449">
        <v>0</v>
      </c>
      <c r="AE41" s="449">
        <f t="shared" si="11"/>
        <v>0</v>
      </c>
      <c r="AF41" s="449">
        <v>0</v>
      </c>
      <c r="AG41" s="450">
        <f t="shared" si="12"/>
        <v>0</v>
      </c>
      <c r="AH41" s="453">
        <v>0</v>
      </c>
      <c r="AI41" s="453">
        <v>0</v>
      </c>
      <c r="AJ41" s="453">
        <v>0</v>
      </c>
      <c r="AK41" s="453">
        <f t="shared" si="13"/>
        <v>0</v>
      </c>
      <c r="AL41" s="453">
        <v>0</v>
      </c>
      <c r="AM41" s="454">
        <f t="shared" si="14"/>
        <v>0</v>
      </c>
      <c r="AN41" s="455">
        <v>0</v>
      </c>
      <c r="AO41" s="447">
        <v>0</v>
      </c>
      <c r="AP41" s="447">
        <v>0</v>
      </c>
      <c r="AQ41" s="447">
        <f t="shared" si="15"/>
        <v>0</v>
      </c>
      <c r="AR41" s="448">
        <f t="shared" si="16"/>
        <v>0</v>
      </c>
      <c r="AS41" s="455">
        <v>0</v>
      </c>
      <c r="AT41" s="447">
        <v>0</v>
      </c>
      <c r="AU41" s="447">
        <v>0</v>
      </c>
      <c r="AV41" s="447">
        <f t="shared" si="17"/>
        <v>0</v>
      </c>
      <c r="AW41" s="448">
        <f t="shared" si="18"/>
        <v>0</v>
      </c>
      <c r="AX41" s="455">
        <v>0</v>
      </c>
      <c r="AY41" s="447">
        <v>0</v>
      </c>
      <c r="AZ41" s="447">
        <v>0</v>
      </c>
      <c r="BA41" s="447">
        <f t="shared" si="19"/>
        <v>0</v>
      </c>
      <c r="BB41" s="448">
        <f t="shared" si="20"/>
        <v>0</v>
      </c>
      <c r="BC41" s="447">
        <v>0</v>
      </c>
      <c r="BD41" s="447">
        <f t="shared" si="37"/>
        <v>0</v>
      </c>
      <c r="BE41" s="446">
        <f t="shared" si="38"/>
        <v>0</v>
      </c>
      <c r="BF41" s="447">
        <f t="shared" si="42"/>
        <v>0</v>
      </c>
      <c r="BG41" s="447">
        <f t="shared" si="33"/>
        <v>0</v>
      </c>
      <c r="BH41" s="447">
        <f t="shared" si="0"/>
        <v>0</v>
      </c>
      <c r="BI41" s="447">
        <f t="shared" si="31"/>
        <v>0</v>
      </c>
      <c r="BJ41" s="495">
        <f t="shared" si="25"/>
        <v>0</v>
      </c>
      <c r="BK41" s="437">
        <f t="shared" si="26"/>
        <v>0</v>
      </c>
      <c r="BL41" s="437" t="e">
        <f>BD41/BF41</f>
        <v>#DIV/0!</v>
      </c>
      <c r="BM41" s="437" t="e">
        <f>BD41/BG41</f>
        <v>#DIV/0!</v>
      </c>
      <c r="BN41" s="456" t="e">
        <f>BD41/BK41</f>
        <v>#DIV/0!</v>
      </c>
    </row>
    <row r="42" spans="1:66" ht="18" customHeight="1">
      <c r="A42" s="444">
        <v>35</v>
      </c>
      <c r="B42" s="445" t="s">
        <v>169</v>
      </c>
      <c r="C42" s="446">
        <v>0</v>
      </c>
      <c r="D42" s="446">
        <v>0</v>
      </c>
      <c r="E42" s="448">
        <f t="shared" si="3"/>
        <v>0</v>
      </c>
      <c r="F42" s="447">
        <v>0</v>
      </c>
      <c r="G42" s="447">
        <v>0</v>
      </c>
      <c r="H42" s="447">
        <v>0</v>
      </c>
      <c r="I42" s="447">
        <f t="shared" si="36"/>
        <v>0</v>
      </c>
      <c r="J42" s="448">
        <f t="shared" si="4"/>
        <v>0</v>
      </c>
      <c r="K42" s="449">
        <v>0</v>
      </c>
      <c r="L42" s="449">
        <v>0</v>
      </c>
      <c r="M42" s="449">
        <v>0</v>
      </c>
      <c r="N42" s="449">
        <f t="shared" si="5"/>
        <v>0</v>
      </c>
      <c r="O42" s="450">
        <f t="shared" si="6"/>
        <v>0</v>
      </c>
      <c r="P42" s="451">
        <v>0</v>
      </c>
      <c r="Q42" s="451">
        <v>0</v>
      </c>
      <c r="R42" s="451">
        <v>0</v>
      </c>
      <c r="S42" s="451">
        <f t="shared" si="7"/>
        <v>0</v>
      </c>
      <c r="T42" s="451">
        <v>0</v>
      </c>
      <c r="U42" s="452">
        <f t="shared" si="8"/>
        <v>0</v>
      </c>
      <c r="V42" s="447">
        <v>0</v>
      </c>
      <c r="W42" s="447">
        <v>0</v>
      </c>
      <c r="X42" s="447">
        <v>0</v>
      </c>
      <c r="Y42" s="447">
        <f t="shared" si="9"/>
        <v>0</v>
      </c>
      <c r="Z42" s="447">
        <v>0</v>
      </c>
      <c r="AA42" s="448">
        <f t="shared" si="10"/>
        <v>0</v>
      </c>
      <c r="AB42" s="449">
        <v>0</v>
      </c>
      <c r="AC42" s="449">
        <v>0</v>
      </c>
      <c r="AD42" s="449">
        <v>0</v>
      </c>
      <c r="AE42" s="449">
        <f t="shared" si="11"/>
        <v>0</v>
      </c>
      <c r="AF42" s="449">
        <v>62</v>
      </c>
      <c r="AG42" s="450">
        <f t="shared" si="12"/>
        <v>62</v>
      </c>
      <c r="AH42" s="453">
        <v>0</v>
      </c>
      <c r="AI42" s="453">
        <v>0</v>
      </c>
      <c r="AJ42" s="453">
        <v>0</v>
      </c>
      <c r="AK42" s="453">
        <f t="shared" si="13"/>
        <v>0</v>
      </c>
      <c r="AL42" s="453">
        <v>0</v>
      </c>
      <c r="AM42" s="454">
        <f t="shared" si="14"/>
        <v>0</v>
      </c>
      <c r="AN42" s="455">
        <v>0</v>
      </c>
      <c r="AO42" s="447">
        <v>0</v>
      </c>
      <c r="AP42" s="447">
        <v>0</v>
      </c>
      <c r="AQ42" s="447">
        <f t="shared" si="15"/>
        <v>0</v>
      </c>
      <c r="AR42" s="448">
        <f t="shared" si="16"/>
        <v>0</v>
      </c>
      <c r="AS42" s="455">
        <v>0</v>
      </c>
      <c r="AT42" s="447">
        <v>0</v>
      </c>
      <c r="AU42" s="447">
        <v>0</v>
      </c>
      <c r="AV42" s="447">
        <f t="shared" si="17"/>
        <v>0</v>
      </c>
      <c r="AW42" s="448">
        <f t="shared" si="18"/>
        <v>0</v>
      </c>
      <c r="AX42" s="455">
        <v>0</v>
      </c>
      <c r="AY42" s="447">
        <v>0</v>
      </c>
      <c r="AZ42" s="447">
        <v>0</v>
      </c>
      <c r="BA42" s="447">
        <f t="shared" si="19"/>
        <v>0</v>
      </c>
      <c r="BB42" s="448">
        <f t="shared" si="20"/>
        <v>0</v>
      </c>
      <c r="BC42" s="447">
        <v>0</v>
      </c>
      <c r="BD42" s="447">
        <f t="shared" si="37"/>
        <v>0</v>
      </c>
      <c r="BE42" s="446">
        <f t="shared" si="38"/>
        <v>0</v>
      </c>
      <c r="BF42" s="447">
        <f t="shared" si="42"/>
        <v>0</v>
      </c>
      <c r="BG42" s="447">
        <f t="shared" si="33"/>
        <v>0</v>
      </c>
      <c r="BH42" s="447">
        <f t="shared" si="0"/>
        <v>0</v>
      </c>
      <c r="BI42" s="447">
        <f t="shared" si="31"/>
        <v>62</v>
      </c>
      <c r="BJ42" s="495">
        <f t="shared" si="25"/>
        <v>62</v>
      </c>
      <c r="BK42" s="437">
        <f t="shared" si="26"/>
        <v>0</v>
      </c>
      <c r="BL42" s="437" t="e">
        <f t="shared" si="39"/>
        <v>#DIV/0!</v>
      </c>
      <c r="BM42" s="437" t="e">
        <f t="shared" si="40"/>
        <v>#DIV/0!</v>
      </c>
      <c r="BN42" s="456" t="e">
        <f t="shared" si="41"/>
        <v>#DIV/0!</v>
      </c>
    </row>
    <row r="43" spans="1:66" ht="18" customHeight="1">
      <c r="A43" s="444">
        <v>36</v>
      </c>
      <c r="B43" s="445" t="s">
        <v>170</v>
      </c>
      <c r="C43" s="446">
        <v>0</v>
      </c>
      <c r="D43" s="446">
        <v>0</v>
      </c>
      <c r="E43" s="448">
        <f t="shared" si="3"/>
        <v>0</v>
      </c>
      <c r="F43" s="447">
        <v>0</v>
      </c>
      <c r="G43" s="447">
        <v>0</v>
      </c>
      <c r="H43" s="447">
        <v>0</v>
      </c>
      <c r="I43" s="447">
        <f t="shared" si="36"/>
        <v>0</v>
      </c>
      <c r="J43" s="448">
        <f t="shared" si="4"/>
        <v>0</v>
      </c>
      <c r="K43" s="449">
        <v>0</v>
      </c>
      <c r="L43" s="449">
        <v>0</v>
      </c>
      <c r="M43" s="449">
        <v>0</v>
      </c>
      <c r="N43" s="449">
        <f t="shared" si="5"/>
        <v>0</v>
      </c>
      <c r="O43" s="450">
        <f t="shared" si="6"/>
        <v>0</v>
      </c>
      <c r="P43" s="451">
        <v>0</v>
      </c>
      <c r="Q43" s="451">
        <v>0</v>
      </c>
      <c r="R43" s="451">
        <v>0</v>
      </c>
      <c r="S43" s="451">
        <f t="shared" si="7"/>
        <v>0</v>
      </c>
      <c r="T43" s="451">
        <v>0</v>
      </c>
      <c r="U43" s="452">
        <f t="shared" si="8"/>
        <v>0</v>
      </c>
      <c r="V43" s="447">
        <v>0</v>
      </c>
      <c r="W43" s="447">
        <v>0</v>
      </c>
      <c r="X43" s="447">
        <v>0</v>
      </c>
      <c r="Y43" s="447">
        <f t="shared" si="9"/>
        <v>0</v>
      </c>
      <c r="Z43" s="447">
        <v>0</v>
      </c>
      <c r="AA43" s="448">
        <f t="shared" si="10"/>
        <v>0</v>
      </c>
      <c r="AB43" s="449">
        <v>0</v>
      </c>
      <c r="AC43" s="449">
        <v>0</v>
      </c>
      <c r="AD43" s="449">
        <v>0</v>
      </c>
      <c r="AE43" s="449">
        <f t="shared" si="11"/>
        <v>0</v>
      </c>
      <c r="AF43" s="449">
        <v>45</v>
      </c>
      <c r="AG43" s="450">
        <f t="shared" si="12"/>
        <v>45</v>
      </c>
      <c r="AH43" s="453">
        <v>0</v>
      </c>
      <c r="AI43" s="453">
        <v>0</v>
      </c>
      <c r="AJ43" s="453">
        <v>0</v>
      </c>
      <c r="AK43" s="453">
        <f t="shared" si="13"/>
        <v>0</v>
      </c>
      <c r="AL43" s="453">
        <v>0</v>
      </c>
      <c r="AM43" s="454">
        <f t="shared" si="14"/>
        <v>0</v>
      </c>
      <c r="AN43" s="455">
        <v>0</v>
      </c>
      <c r="AO43" s="447">
        <v>0</v>
      </c>
      <c r="AP43" s="447">
        <v>0</v>
      </c>
      <c r="AQ43" s="447">
        <f t="shared" si="15"/>
        <v>0</v>
      </c>
      <c r="AR43" s="448">
        <f t="shared" si="16"/>
        <v>0</v>
      </c>
      <c r="AS43" s="455">
        <v>0</v>
      </c>
      <c r="AT43" s="447">
        <v>0</v>
      </c>
      <c r="AU43" s="447">
        <v>0</v>
      </c>
      <c r="AV43" s="447">
        <f t="shared" si="17"/>
        <v>0</v>
      </c>
      <c r="AW43" s="448">
        <f t="shared" si="18"/>
        <v>0</v>
      </c>
      <c r="AX43" s="455">
        <v>0</v>
      </c>
      <c r="AY43" s="447">
        <v>0</v>
      </c>
      <c r="AZ43" s="447">
        <v>0</v>
      </c>
      <c r="BA43" s="447">
        <f t="shared" si="19"/>
        <v>0</v>
      </c>
      <c r="BB43" s="448">
        <f t="shared" si="20"/>
        <v>0</v>
      </c>
      <c r="BC43" s="447">
        <v>0</v>
      </c>
      <c r="BD43" s="447">
        <f t="shared" si="37"/>
        <v>0</v>
      </c>
      <c r="BE43" s="446">
        <f t="shared" si="38"/>
        <v>0</v>
      </c>
      <c r="BF43" s="447">
        <f t="shared" si="42"/>
        <v>0</v>
      </c>
      <c r="BG43" s="447">
        <f t="shared" si="33"/>
        <v>0</v>
      </c>
      <c r="BH43" s="447">
        <f t="shared" si="0"/>
        <v>0</v>
      </c>
      <c r="BI43" s="447">
        <f t="shared" si="31"/>
        <v>45</v>
      </c>
      <c r="BJ43" s="495">
        <f t="shared" si="25"/>
        <v>45</v>
      </c>
      <c r="BK43" s="437">
        <f t="shared" si="26"/>
        <v>0</v>
      </c>
      <c r="BL43" s="437" t="e">
        <f t="shared" si="39"/>
        <v>#DIV/0!</v>
      </c>
      <c r="BM43" s="437" t="e">
        <f t="shared" si="40"/>
        <v>#DIV/0!</v>
      </c>
      <c r="BN43" s="456" t="e">
        <f t="shared" si="41"/>
        <v>#DIV/0!</v>
      </c>
    </row>
    <row r="44" spans="1:66" ht="18" customHeight="1">
      <c r="A44" s="444">
        <v>37</v>
      </c>
      <c r="B44" s="445" t="s">
        <v>171</v>
      </c>
      <c r="C44" s="446">
        <v>0</v>
      </c>
      <c r="D44" s="446">
        <v>0</v>
      </c>
      <c r="E44" s="448">
        <f t="shared" si="3"/>
        <v>0</v>
      </c>
      <c r="F44" s="447">
        <v>0</v>
      </c>
      <c r="G44" s="447">
        <v>1</v>
      </c>
      <c r="H44" s="447">
        <v>1</v>
      </c>
      <c r="I44" s="447">
        <f t="shared" si="36"/>
        <v>2</v>
      </c>
      <c r="J44" s="448">
        <f t="shared" si="4"/>
        <v>2</v>
      </c>
      <c r="K44" s="449">
        <v>0</v>
      </c>
      <c r="L44" s="449">
        <v>0</v>
      </c>
      <c r="M44" s="449">
        <v>0</v>
      </c>
      <c r="N44" s="449">
        <f t="shared" si="5"/>
        <v>0</v>
      </c>
      <c r="O44" s="450">
        <f t="shared" si="6"/>
        <v>0</v>
      </c>
      <c r="P44" s="451">
        <v>0</v>
      </c>
      <c r="Q44" s="451">
        <v>0</v>
      </c>
      <c r="R44" s="451">
        <v>0</v>
      </c>
      <c r="S44" s="451">
        <f t="shared" si="7"/>
        <v>0</v>
      </c>
      <c r="T44" s="451">
        <v>0</v>
      </c>
      <c r="U44" s="452">
        <f t="shared" si="8"/>
        <v>0</v>
      </c>
      <c r="V44" s="447">
        <v>0</v>
      </c>
      <c r="W44" s="447">
        <v>2</v>
      </c>
      <c r="X44" s="447">
        <v>1</v>
      </c>
      <c r="Y44" s="447">
        <f t="shared" si="9"/>
        <v>3</v>
      </c>
      <c r="Z44" s="447">
        <v>0</v>
      </c>
      <c r="AA44" s="448">
        <f t="shared" si="10"/>
        <v>3</v>
      </c>
      <c r="AB44" s="449">
        <v>0</v>
      </c>
      <c r="AC44" s="449">
        <v>0</v>
      </c>
      <c r="AD44" s="449">
        <v>0</v>
      </c>
      <c r="AE44" s="449">
        <f t="shared" si="11"/>
        <v>0</v>
      </c>
      <c r="AF44" s="449">
        <v>0</v>
      </c>
      <c r="AG44" s="450">
        <f t="shared" si="12"/>
        <v>0</v>
      </c>
      <c r="AH44" s="453">
        <v>0</v>
      </c>
      <c r="AI44" s="453">
        <v>0</v>
      </c>
      <c r="AJ44" s="453">
        <v>0</v>
      </c>
      <c r="AK44" s="453">
        <f t="shared" si="13"/>
        <v>0</v>
      </c>
      <c r="AL44" s="453">
        <v>0</v>
      </c>
      <c r="AM44" s="454">
        <f t="shared" si="14"/>
        <v>0</v>
      </c>
      <c r="AN44" s="455">
        <v>0</v>
      </c>
      <c r="AO44" s="447">
        <v>0</v>
      </c>
      <c r="AP44" s="447">
        <v>0</v>
      </c>
      <c r="AQ44" s="447">
        <f t="shared" si="15"/>
        <v>0</v>
      </c>
      <c r="AR44" s="448">
        <f t="shared" si="16"/>
        <v>0</v>
      </c>
      <c r="AS44" s="455">
        <v>0</v>
      </c>
      <c r="AT44" s="447">
        <v>0</v>
      </c>
      <c r="AU44" s="447">
        <v>0</v>
      </c>
      <c r="AV44" s="447">
        <f t="shared" si="17"/>
        <v>0</v>
      </c>
      <c r="AW44" s="448">
        <f t="shared" si="18"/>
        <v>0</v>
      </c>
      <c r="AX44" s="455">
        <v>0</v>
      </c>
      <c r="AY44" s="447">
        <v>0</v>
      </c>
      <c r="AZ44" s="447">
        <v>0</v>
      </c>
      <c r="BA44" s="447">
        <f t="shared" si="19"/>
        <v>0</v>
      </c>
      <c r="BB44" s="448">
        <f t="shared" si="20"/>
        <v>0</v>
      </c>
      <c r="BC44" s="447">
        <v>0</v>
      </c>
      <c r="BD44" s="447">
        <f t="shared" si="37"/>
        <v>0</v>
      </c>
      <c r="BE44" s="446">
        <f t="shared" si="38"/>
        <v>0</v>
      </c>
      <c r="BF44" s="447">
        <f t="shared" si="42"/>
        <v>3</v>
      </c>
      <c r="BG44" s="447">
        <f t="shared" si="33"/>
        <v>2</v>
      </c>
      <c r="BH44" s="447">
        <f t="shared" si="0"/>
        <v>5</v>
      </c>
      <c r="BI44" s="447">
        <f t="shared" si="31"/>
        <v>0</v>
      </c>
      <c r="BJ44" s="495">
        <f t="shared" si="25"/>
        <v>5</v>
      </c>
      <c r="BK44" s="437">
        <f t="shared" si="26"/>
        <v>5</v>
      </c>
      <c r="BL44" s="437">
        <f t="shared" si="39"/>
        <v>0</v>
      </c>
      <c r="BM44" s="437">
        <f t="shared" si="40"/>
        <v>0</v>
      </c>
      <c r="BN44" s="456">
        <f t="shared" si="41"/>
        <v>0</v>
      </c>
    </row>
    <row r="45" spans="1:66" ht="18" customHeight="1">
      <c r="A45" s="444">
        <v>38</v>
      </c>
      <c r="B45" s="445" t="s">
        <v>264</v>
      </c>
      <c r="C45" s="446">
        <v>0</v>
      </c>
      <c r="D45" s="446">
        <v>0</v>
      </c>
      <c r="E45" s="448">
        <f>SUM(C45:D45)</f>
        <v>0</v>
      </c>
      <c r="F45" s="447">
        <v>0</v>
      </c>
      <c r="G45" s="447">
        <v>1</v>
      </c>
      <c r="H45" s="447">
        <v>1</v>
      </c>
      <c r="I45" s="447">
        <f t="shared" si="36"/>
        <v>2</v>
      </c>
      <c r="J45" s="448">
        <f>SUM(F45:H45)</f>
        <v>2</v>
      </c>
      <c r="K45" s="449">
        <v>0</v>
      </c>
      <c r="L45" s="449">
        <v>0</v>
      </c>
      <c r="M45" s="449">
        <v>0</v>
      </c>
      <c r="N45" s="449">
        <f t="shared" si="5"/>
        <v>0</v>
      </c>
      <c r="O45" s="450">
        <f>SUM(K45:M45)</f>
        <v>0</v>
      </c>
      <c r="P45" s="451">
        <v>0</v>
      </c>
      <c r="Q45" s="451">
        <v>0</v>
      </c>
      <c r="R45" s="451">
        <v>0</v>
      </c>
      <c r="S45" s="451">
        <f t="shared" si="7"/>
        <v>0</v>
      </c>
      <c r="T45" s="451">
        <v>0</v>
      </c>
      <c r="U45" s="452">
        <f t="shared" si="8"/>
        <v>0</v>
      </c>
      <c r="V45" s="447">
        <v>0</v>
      </c>
      <c r="W45" s="447">
        <v>0</v>
      </c>
      <c r="X45" s="447">
        <v>0</v>
      </c>
      <c r="Y45" s="447">
        <f t="shared" si="9"/>
        <v>0</v>
      </c>
      <c r="Z45" s="447">
        <v>0</v>
      </c>
      <c r="AA45" s="448">
        <f t="shared" si="10"/>
        <v>0</v>
      </c>
      <c r="AB45" s="449">
        <v>0</v>
      </c>
      <c r="AC45" s="449">
        <v>0</v>
      </c>
      <c r="AD45" s="449">
        <v>0</v>
      </c>
      <c r="AE45" s="449">
        <f t="shared" si="11"/>
        <v>0</v>
      </c>
      <c r="AF45" s="449">
        <v>0</v>
      </c>
      <c r="AG45" s="450">
        <f t="shared" si="12"/>
        <v>0</v>
      </c>
      <c r="AH45" s="453">
        <v>0</v>
      </c>
      <c r="AI45" s="453">
        <v>0</v>
      </c>
      <c r="AJ45" s="453">
        <v>0</v>
      </c>
      <c r="AK45" s="453">
        <f t="shared" si="13"/>
        <v>0</v>
      </c>
      <c r="AL45" s="453">
        <v>0</v>
      </c>
      <c r="AM45" s="454">
        <f t="shared" si="14"/>
        <v>0</v>
      </c>
      <c r="AN45" s="455">
        <v>0</v>
      </c>
      <c r="AO45" s="447">
        <v>0</v>
      </c>
      <c r="AP45" s="447">
        <v>0</v>
      </c>
      <c r="AQ45" s="447">
        <f t="shared" si="15"/>
        <v>0</v>
      </c>
      <c r="AR45" s="448">
        <f>SUM(AN45:AP45)</f>
        <v>0</v>
      </c>
      <c r="AS45" s="455">
        <v>0</v>
      </c>
      <c r="AT45" s="447">
        <v>0</v>
      </c>
      <c r="AU45" s="447">
        <v>0</v>
      </c>
      <c r="AV45" s="447">
        <f t="shared" si="17"/>
        <v>0</v>
      </c>
      <c r="AW45" s="448">
        <f>SUM(AS45:AU45)</f>
        <v>0</v>
      </c>
      <c r="AX45" s="455">
        <v>0</v>
      </c>
      <c r="AY45" s="447">
        <v>0</v>
      </c>
      <c r="AZ45" s="447">
        <v>0</v>
      </c>
      <c r="BA45" s="447">
        <f t="shared" si="19"/>
        <v>0</v>
      </c>
      <c r="BB45" s="448">
        <f>SUM(AX45:AZ45)</f>
        <v>0</v>
      </c>
      <c r="BC45" s="447">
        <v>0</v>
      </c>
      <c r="BD45" s="447">
        <f t="shared" si="37"/>
        <v>0</v>
      </c>
      <c r="BE45" s="446">
        <f t="shared" si="38"/>
        <v>0</v>
      </c>
      <c r="BF45" s="447">
        <f t="shared" si="42"/>
        <v>1</v>
      </c>
      <c r="BG45" s="447">
        <f t="shared" si="33"/>
        <v>1</v>
      </c>
      <c r="BH45" s="447">
        <f t="shared" si="0"/>
        <v>2</v>
      </c>
      <c r="BI45" s="447">
        <f t="shared" si="31"/>
        <v>0</v>
      </c>
      <c r="BJ45" s="495">
        <f t="shared" si="25"/>
        <v>2</v>
      </c>
      <c r="BK45" s="437">
        <f>SUM(BF45,BG45)</f>
        <v>2</v>
      </c>
      <c r="BL45" s="437">
        <f>BD45/BF45</f>
        <v>0</v>
      </c>
      <c r="BM45" s="437">
        <f>BD45/BG45</f>
        <v>0</v>
      </c>
      <c r="BN45" s="456">
        <f>BD45/BK45</f>
        <v>0</v>
      </c>
    </row>
    <row r="46" spans="1:66" ht="18" customHeight="1">
      <c r="A46" s="444">
        <v>39</v>
      </c>
      <c r="B46" s="445" t="s">
        <v>283</v>
      </c>
      <c r="C46" s="446">
        <v>0</v>
      </c>
      <c r="D46" s="446">
        <v>0</v>
      </c>
      <c r="E46" s="448">
        <f>SUM(C46:D46)</f>
        <v>0</v>
      </c>
      <c r="F46" s="447">
        <v>0</v>
      </c>
      <c r="G46" s="447">
        <v>0</v>
      </c>
      <c r="H46" s="447">
        <v>0</v>
      </c>
      <c r="I46" s="447">
        <f t="shared" si="36"/>
        <v>0</v>
      </c>
      <c r="J46" s="448">
        <f>SUM(F46:H46)</f>
        <v>0</v>
      </c>
      <c r="K46" s="449">
        <v>0</v>
      </c>
      <c r="L46" s="449">
        <v>0</v>
      </c>
      <c r="M46" s="449">
        <v>0</v>
      </c>
      <c r="N46" s="449">
        <f t="shared" si="5"/>
        <v>0</v>
      </c>
      <c r="O46" s="450">
        <f>SUM(K46:M46)</f>
        <v>0</v>
      </c>
      <c r="P46" s="451">
        <v>0</v>
      </c>
      <c r="Q46" s="451">
        <v>0</v>
      </c>
      <c r="R46" s="451">
        <v>0</v>
      </c>
      <c r="S46" s="451">
        <f t="shared" si="7"/>
        <v>0</v>
      </c>
      <c r="T46" s="451">
        <v>0</v>
      </c>
      <c r="U46" s="452">
        <f t="shared" si="8"/>
        <v>0</v>
      </c>
      <c r="V46" s="447">
        <v>0</v>
      </c>
      <c r="W46" s="447">
        <v>2</v>
      </c>
      <c r="X46" s="447">
        <v>0</v>
      </c>
      <c r="Y46" s="447">
        <f t="shared" si="9"/>
        <v>2</v>
      </c>
      <c r="Z46" s="447">
        <v>0</v>
      </c>
      <c r="AA46" s="448">
        <f t="shared" si="10"/>
        <v>2</v>
      </c>
      <c r="AB46" s="449">
        <v>0</v>
      </c>
      <c r="AC46" s="449">
        <v>0</v>
      </c>
      <c r="AD46" s="449">
        <v>0</v>
      </c>
      <c r="AE46" s="449">
        <f t="shared" si="11"/>
        <v>0</v>
      </c>
      <c r="AF46" s="449">
        <v>0</v>
      </c>
      <c r="AG46" s="450">
        <f t="shared" si="12"/>
        <v>0</v>
      </c>
      <c r="AH46" s="453">
        <v>0</v>
      </c>
      <c r="AI46" s="453">
        <v>0</v>
      </c>
      <c r="AJ46" s="453">
        <v>0</v>
      </c>
      <c r="AK46" s="453">
        <f t="shared" si="13"/>
        <v>0</v>
      </c>
      <c r="AL46" s="453">
        <v>0</v>
      </c>
      <c r="AM46" s="454">
        <f t="shared" si="14"/>
        <v>0</v>
      </c>
      <c r="AN46" s="455">
        <v>0</v>
      </c>
      <c r="AO46" s="447">
        <v>0</v>
      </c>
      <c r="AP46" s="447">
        <v>0</v>
      </c>
      <c r="AQ46" s="447">
        <f t="shared" si="15"/>
        <v>0</v>
      </c>
      <c r="AR46" s="448">
        <f>SUM(AN46:AP46)</f>
        <v>0</v>
      </c>
      <c r="AS46" s="455">
        <v>0</v>
      </c>
      <c r="AT46" s="447">
        <v>0</v>
      </c>
      <c r="AU46" s="447">
        <v>0</v>
      </c>
      <c r="AV46" s="447">
        <f t="shared" si="17"/>
        <v>0</v>
      </c>
      <c r="AW46" s="448">
        <f>SUM(AS46:AU46)</f>
        <v>0</v>
      </c>
      <c r="AX46" s="455">
        <v>0</v>
      </c>
      <c r="AY46" s="447">
        <v>0</v>
      </c>
      <c r="AZ46" s="447">
        <v>0</v>
      </c>
      <c r="BA46" s="447">
        <f t="shared" si="19"/>
        <v>0</v>
      </c>
      <c r="BB46" s="448">
        <f>SUM(AX46:AZ46)</f>
        <v>0</v>
      </c>
      <c r="BC46" s="447">
        <v>0</v>
      </c>
      <c r="BD46" s="447">
        <f t="shared" si="37"/>
        <v>0</v>
      </c>
      <c r="BE46" s="446">
        <f t="shared" si="38"/>
        <v>0</v>
      </c>
      <c r="BF46" s="447">
        <f t="shared" si="42"/>
        <v>2</v>
      </c>
      <c r="BG46" s="447">
        <f t="shared" si="33"/>
        <v>0</v>
      </c>
      <c r="BH46" s="447">
        <f t="shared" si="0"/>
        <v>2</v>
      </c>
      <c r="BI46" s="447">
        <f t="shared" si="31"/>
        <v>0</v>
      </c>
      <c r="BJ46" s="495">
        <f t="shared" si="25"/>
        <v>2</v>
      </c>
      <c r="BK46" s="437">
        <f>SUM(BF46,BG46)</f>
        <v>2</v>
      </c>
      <c r="BL46" s="437">
        <f>BD46/BF46</f>
        <v>0</v>
      </c>
      <c r="BM46" s="437" t="e">
        <f>BD46/BG46</f>
        <v>#DIV/0!</v>
      </c>
      <c r="BN46" s="456">
        <f>BD46/BK46</f>
        <v>0</v>
      </c>
    </row>
    <row r="47" spans="1:66" ht="18" customHeight="1">
      <c r="A47" s="444">
        <v>40</v>
      </c>
      <c r="B47" s="445" t="s">
        <v>251</v>
      </c>
      <c r="C47" s="446">
        <v>0</v>
      </c>
      <c r="D47" s="446">
        <v>0</v>
      </c>
      <c r="E47" s="448">
        <f>SUM(C47:D47)</f>
        <v>0</v>
      </c>
      <c r="F47" s="447">
        <v>0</v>
      </c>
      <c r="G47" s="447">
        <v>0</v>
      </c>
      <c r="H47" s="447">
        <v>0</v>
      </c>
      <c r="I47" s="447">
        <f t="shared" si="36"/>
        <v>0</v>
      </c>
      <c r="J47" s="448">
        <f>SUM(F47:H47)</f>
        <v>0</v>
      </c>
      <c r="K47" s="449">
        <v>0</v>
      </c>
      <c r="L47" s="449">
        <v>0</v>
      </c>
      <c r="M47" s="449">
        <v>0</v>
      </c>
      <c r="N47" s="449">
        <f t="shared" si="5"/>
        <v>0</v>
      </c>
      <c r="O47" s="450">
        <f>SUM(K47:M47)</f>
        <v>0</v>
      </c>
      <c r="P47" s="451">
        <v>0</v>
      </c>
      <c r="Q47" s="451">
        <v>0</v>
      </c>
      <c r="R47" s="451">
        <v>0</v>
      </c>
      <c r="S47" s="451">
        <f t="shared" si="7"/>
        <v>0</v>
      </c>
      <c r="T47" s="451">
        <v>0</v>
      </c>
      <c r="U47" s="452">
        <f t="shared" si="8"/>
        <v>0</v>
      </c>
      <c r="V47" s="447">
        <v>0</v>
      </c>
      <c r="W47" s="447">
        <v>0</v>
      </c>
      <c r="X47" s="447">
        <v>2</v>
      </c>
      <c r="Y47" s="447">
        <f t="shared" si="9"/>
        <v>2</v>
      </c>
      <c r="Z47" s="447">
        <v>6</v>
      </c>
      <c r="AA47" s="448">
        <f t="shared" si="10"/>
        <v>8</v>
      </c>
      <c r="AB47" s="449">
        <v>0</v>
      </c>
      <c r="AC47" s="449">
        <v>0</v>
      </c>
      <c r="AD47" s="449">
        <v>0</v>
      </c>
      <c r="AE47" s="449">
        <f t="shared" si="11"/>
        <v>0</v>
      </c>
      <c r="AF47" s="449">
        <v>0</v>
      </c>
      <c r="AG47" s="450">
        <f t="shared" si="12"/>
        <v>0</v>
      </c>
      <c r="AH47" s="453">
        <v>0</v>
      </c>
      <c r="AI47" s="453">
        <v>0</v>
      </c>
      <c r="AJ47" s="453">
        <v>0</v>
      </c>
      <c r="AK47" s="453">
        <f t="shared" si="13"/>
        <v>0</v>
      </c>
      <c r="AL47" s="453">
        <v>0</v>
      </c>
      <c r="AM47" s="454">
        <f t="shared" si="14"/>
        <v>0</v>
      </c>
      <c r="AN47" s="455">
        <v>0</v>
      </c>
      <c r="AO47" s="447">
        <v>0</v>
      </c>
      <c r="AP47" s="447">
        <v>0</v>
      </c>
      <c r="AQ47" s="447">
        <f t="shared" si="15"/>
        <v>0</v>
      </c>
      <c r="AR47" s="448">
        <f>SUM(AN47:AP47)</f>
        <v>0</v>
      </c>
      <c r="AS47" s="455">
        <v>0</v>
      </c>
      <c r="AT47" s="447">
        <v>0</v>
      </c>
      <c r="AU47" s="447">
        <v>0</v>
      </c>
      <c r="AV47" s="447">
        <f t="shared" si="17"/>
        <v>0</v>
      </c>
      <c r="AW47" s="448">
        <f>SUM(AS47:AU47)</f>
        <v>0</v>
      </c>
      <c r="AX47" s="455">
        <v>0</v>
      </c>
      <c r="AY47" s="447">
        <v>0</v>
      </c>
      <c r="AZ47" s="447">
        <v>0</v>
      </c>
      <c r="BA47" s="447">
        <f t="shared" si="19"/>
        <v>0</v>
      </c>
      <c r="BB47" s="448">
        <f>SUM(AX47:AZ47)</f>
        <v>0</v>
      </c>
      <c r="BC47" s="447">
        <v>0</v>
      </c>
      <c r="BD47" s="447">
        <f t="shared" si="37"/>
        <v>0</v>
      </c>
      <c r="BE47" s="446">
        <f t="shared" si="38"/>
        <v>0</v>
      </c>
      <c r="BF47" s="447">
        <f t="shared" si="42"/>
        <v>0</v>
      </c>
      <c r="BG47" s="447">
        <f t="shared" si="33"/>
        <v>2</v>
      </c>
      <c r="BH47" s="447">
        <f t="shared" si="0"/>
        <v>2</v>
      </c>
      <c r="BI47" s="447">
        <f t="shared" si="31"/>
        <v>6</v>
      </c>
      <c r="BJ47" s="495">
        <f t="shared" si="25"/>
        <v>8</v>
      </c>
      <c r="BK47" s="437">
        <f>SUM(BF47,BG47)</f>
        <v>2</v>
      </c>
      <c r="BL47" s="437" t="e">
        <f>BD47/BF47</f>
        <v>#DIV/0!</v>
      </c>
      <c r="BM47" s="437">
        <f>BD47/BG47</f>
        <v>0</v>
      </c>
      <c r="BN47" s="456">
        <f>BD47/BK47</f>
        <v>0</v>
      </c>
    </row>
    <row r="48" spans="1:66" ht="17.25" customHeight="1">
      <c r="A48" s="444">
        <v>41</v>
      </c>
      <c r="B48" s="445" t="s">
        <v>291</v>
      </c>
      <c r="C48" s="446">
        <v>0</v>
      </c>
      <c r="D48" s="446">
        <v>0</v>
      </c>
      <c r="E48" s="448">
        <f>SUM(C48:D48)</f>
        <v>0</v>
      </c>
      <c r="F48" s="447">
        <v>0</v>
      </c>
      <c r="G48" s="447">
        <v>0</v>
      </c>
      <c r="H48" s="447">
        <v>0</v>
      </c>
      <c r="I48" s="447">
        <f t="shared" si="36"/>
        <v>0</v>
      </c>
      <c r="J48" s="448">
        <f>SUM(F48:H48)</f>
        <v>0</v>
      </c>
      <c r="K48" s="449">
        <v>0</v>
      </c>
      <c r="L48" s="449">
        <v>0</v>
      </c>
      <c r="M48" s="449">
        <v>0</v>
      </c>
      <c r="N48" s="449">
        <f t="shared" si="5"/>
        <v>0</v>
      </c>
      <c r="O48" s="450">
        <f>SUM(K48:M48)</f>
        <v>0</v>
      </c>
      <c r="P48" s="451">
        <v>0</v>
      </c>
      <c r="Q48" s="451">
        <v>0</v>
      </c>
      <c r="R48" s="451">
        <v>0</v>
      </c>
      <c r="S48" s="451">
        <f t="shared" si="7"/>
        <v>0</v>
      </c>
      <c r="T48" s="451">
        <v>0</v>
      </c>
      <c r="U48" s="452">
        <f t="shared" si="8"/>
        <v>0</v>
      </c>
      <c r="V48" s="447">
        <v>0</v>
      </c>
      <c r="W48" s="447">
        <v>2</v>
      </c>
      <c r="X48" s="447">
        <v>1</v>
      </c>
      <c r="Y48" s="447">
        <f t="shared" si="9"/>
        <v>3</v>
      </c>
      <c r="Z48" s="447">
        <v>0</v>
      </c>
      <c r="AA48" s="448">
        <f t="shared" si="10"/>
        <v>3</v>
      </c>
      <c r="AB48" s="449">
        <v>0</v>
      </c>
      <c r="AC48" s="449">
        <v>0</v>
      </c>
      <c r="AD48" s="449">
        <v>0</v>
      </c>
      <c r="AE48" s="449">
        <f t="shared" si="11"/>
        <v>0</v>
      </c>
      <c r="AF48" s="449">
        <v>0</v>
      </c>
      <c r="AG48" s="450">
        <f t="shared" si="12"/>
        <v>0</v>
      </c>
      <c r="AH48" s="453">
        <v>0</v>
      </c>
      <c r="AI48" s="453">
        <v>0</v>
      </c>
      <c r="AJ48" s="453">
        <v>0</v>
      </c>
      <c r="AK48" s="453">
        <f t="shared" si="13"/>
        <v>0</v>
      </c>
      <c r="AL48" s="453">
        <v>0</v>
      </c>
      <c r="AM48" s="454">
        <f t="shared" si="14"/>
        <v>0</v>
      </c>
      <c r="AN48" s="455">
        <v>0</v>
      </c>
      <c r="AO48" s="447">
        <v>0</v>
      </c>
      <c r="AP48" s="447">
        <v>0</v>
      </c>
      <c r="AQ48" s="447">
        <f t="shared" si="15"/>
        <v>0</v>
      </c>
      <c r="AR48" s="448">
        <f>SUM(AN48:AP48)</f>
        <v>0</v>
      </c>
      <c r="AS48" s="455">
        <v>0</v>
      </c>
      <c r="AT48" s="447">
        <v>0</v>
      </c>
      <c r="AU48" s="447">
        <v>0</v>
      </c>
      <c r="AV48" s="447">
        <f t="shared" si="17"/>
        <v>0</v>
      </c>
      <c r="AW48" s="448">
        <f>SUM(AS48:AU48)</f>
        <v>0</v>
      </c>
      <c r="AX48" s="455">
        <v>0</v>
      </c>
      <c r="AY48" s="447">
        <v>0</v>
      </c>
      <c r="AZ48" s="447">
        <v>0</v>
      </c>
      <c r="BA48" s="447">
        <f t="shared" si="19"/>
        <v>0</v>
      </c>
      <c r="BB48" s="448">
        <f>SUM(AX48:AZ48)</f>
        <v>0</v>
      </c>
      <c r="BC48" s="447">
        <v>0</v>
      </c>
      <c r="BD48" s="447">
        <f t="shared" si="37"/>
        <v>0</v>
      </c>
      <c r="BE48" s="446">
        <f t="shared" si="38"/>
        <v>0</v>
      </c>
      <c r="BF48" s="447">
        <f t="shared" si="42"/>
        <v>2</v>
      </c>
      <c r="BG48" s="447">
        <f t="shared" si="33"/>
        <v>1</v>
      </c>
      <c r="BH48" s="447">
        <f t="shared" si="0"/>
        <v>3</v>
      </c>
      <c r="BI48" s="447">
        <f t="shared" si="31"/>
        <v>0</v>
      </c>
      <c r="BJ48" s="495">
        <f t="shared" si="25"/>
        <v>3</v>
      </c>
      <c r="BK48" s="437"/>
      <c r="BL48" s="437"/>
      <c r="BM48" s="437"/>
      <c r="BN48" s="456"/>
    </row>
    <row r="49" spans="1:66" ht="16.5" customHeight="1">
      <c r="A49" s="444">
        <v>42</v>
      </c>
      <c r="B49" s="445" t="s">
        <v>292</v>
      </c>
      <c r="C49" s="446">
        <v>0</v>
      </c>
      <c r="D49" s="446">
        <v>0</v>
      </c>
      <c r="E49" s="448">
        <f>SUM(C49:D49)</f>
        <v>0</v>
      </c>
      <c r="F49" s="447">
        <v>0</v>
      </c>
      <c r="G49" s="447">
        <v>0</v>
      </c>
      <c r="H49" s="447">
        <v>0</v>
      </c>
      <c r="I49" s="447">
        <f t="shared" si="36"/>
        <v>0</v>
      </c>
      <c r="J49" s="448">
        <f>SUM(F49:H49)</f>
        <v>0</v>
      </c>
      <c r="K49" s="449">
        <v>0</v>
      </c>
      <c r="L49" s="449">
        <v>0</v>
      </c>
      <c r="M49" s="449">
        <v>0</v>
      </c>
      <c r="N49" s="449">
        <f t="shared" si="5"/>
        <v>0</v>
      </c>
      <c r="O49" s="450">
        <f>SUM(K49:M49)</f>
        <v>0</v>
      </c>
      <c r="P49" s="451">
        <v>0</v>
      </c>
      <c r="Q49" s="451">
        <v>0</v>
      </c>
      <c r="R49" s="451">
        <v>0</v>
      </c>
      <c r="S49" s="451">
        <f t="shared" si="7"/>
        <v>0</v>
      </c>
      <c r="T49" s="451">
        <v>0</v>
      </c>
      <c r="U49" s="452">
        <f t="shared" si="8"/>
        <v>0</v>
      </c>
      <c r="V49" s="447">
        <v>0</v>
      </c>
      <c r="W49" s="447">
        <v>0</v>
      </c>
      <c r="X49" s="447">
        <v>1</v>
      </c>
      <c r="Y49" s="447">
        <f t="shared" si="9"/>
        <v>1</v>
      </c>
      <c r="Z49" s="447">
        <v>0</v>
      </c>
      <c r="AA49" s="448">
        <f t="shared" si="10"/>
        <v>1</v>
      </c>
      <c r="AB49" s="449">
        <v>0</v>
      </c>
      <c r="AC49" s="449">
        <v>0</v>
      </c>
      <c r="AD49" s="449">
        <v>0</v>
      </c>
      <c r="AE49" s="449">
        <f t="shared" si="11"/>
        <v>0</v>
      </c>
      <c r="AF49" s="449">
        <v>0</v>
      </c>
      <c r="AG49" s="450">
        <f t="shared" si="12"/>
        <v>0</v>
      </c>
      <c r="AH49" s="453">
        <v>0</v>
      </c>
      <c r="AI49" s="453">
        <v>0</v>
      </c>
      <c r="AJ49" s="453">
        <v>0</v>
      </c>
      <c r="AK49" s="453">
        <f t="shared" si="13"/>
        <v>0</v>
      </c>
      <c r="AL49" s="453">
        <v>0</v>
      </c>
      <c r="AM49" s="454">
        <f t="shared" si="14"/>
        <v>0</v>
      </c>
      <c r="AN49" s="455">
        <v>0</v>
      </c>
      <c r="AO49" s="447">
        <v>0</v>
      </c>
      <c r="AP49" s="447">
        <v>0</v>
      </c>
      <c r="AQ49" s="447">
        <f t="shared" si="15"/>
        <v>0</v>
      </c>
      <c r="AR49" s="448">
        <f>SUM(AN49:AP49)</f>
        <v>0</v>
      </c>
      <c r="AS49" s="455">
        <v>0</v>
      </c>
      <c r="AT49" s="447">
        <v>0</v>
      </c>
      <c r="AU49" s="447">
        <v>0</v>
      </c>
      <c r="AV49" s="447">
        <f t="shared" si="17"/>
        <v>0</v>
      </c>
      <c r="AW49" s="448">
        <f>SUM(AS49:AU49)</f>
        <v>0</v>
      </c>
      <c r="AX49" s="455">
        <v>0</v>
      </c>
      <c r="AY49" s="447">
        <v>0</v>
      </c>
      <c r="AZ49" s="447">
        <v>0</v>
      </c>
      <c r="BA49" s="447">
        <f t="shared" si="19"/>
        <v>0</v>
      </c>
      <c r="BB49" s="448">
        <f>SUM(AX49:AZ49)</f>
        <v>0</v>
      </c>
      <c r="BC49" s="447">
        <v>0</v>
      </c>
      <c r="BD49" s="447">
        <f t="shared" si="37"/>
        <v>0</v>
      </c>
      <c r="BE49" s="446">
        <f t="shared" si="38"/>
        <v>0</v>
      </c>
      <c r="BF49" s="447">
        <f t="shared" si="42"/>
        <v>0</v>
      </c>
      <c r="BG49" s="447">
        <f t="shared" si="33"/>
        <v>1</v>
      </c>
      <c r="BH49" s="447">
        <f t="shared" si="0"/>
        <v>1</v>
      </c>
      <c r="BI49" s="447">
        <f t="shared" si="31"/>
        <v>0</v>
      </c>
      <c r="BJ49" s="495">
        <f t="shared" si="25"/>
        <v>1</v>
      </c>
      <c r="BK49" s="437"/>
      <c r="BL49" s="437"/>
      <c r="BM49" s="437"/>
      <c r="BN49" s="456"/>
    </row>
    <row r="50" spans="1:66" ht="18" customHeight="1">
      <c r="A50" s="444">
        <v>43</v>
      </c>
      <c r="B50" s="445" t="s">
        <v>152</v>
      </c>
      <c r="C50" s="446">
        <v>0</v>
      </c>
      <c r="D50" s="446">
        <v>69</v>
      </c>
      <c r="E50" s="448">
        <f t="shared" si="3"/>
        <v>69</v>
      </c>
      <c r="F50" s="447">
        <v>0</v>
      </c>
      <c r="G50" s="447">
        <v>9</v>
      </c>
      <c r="H50" s="447">
        <v>13</v>
      </c>
      <c r="I50" s="447">
        <f t="shared" si="36"/>
        <v>22</v>
      </c>
      <c r="J50" s="448">
        <f t="shared" si="4"/>
        <v>22</v>
      </c>
      <c r="K50" s="449">
        <v>0</v>
      </c>
      <c r="L50" s="449">
        <v>13</v>
      </c>
      <c r="M50" s="449">
        <v>56</v>
      </c>
      <c r="N50" s="449">
        <f t="shared" si="5"/>
        <v>69</v>
      </c>
      <c r="O50" s="450">
        <f t="shared" si="6"/>
        <v>69</v>
      </c>
      <c r="P50" s="451">
        <v>0</v>
      </c>
      <c r="Q50" s="451">
        <v>0</v>
      </c>
      <c r="R50" s="451">
        <v>0</v>
      </c>
      <c r="S50" s="451">
        <f t="shared" si="7"/>
        <v>0</v>
      </c>
      <c r="T50" s="451">
        <v>0</v>
      </c>
      <c r="U50" s="452">
        <f t="shared" si="8"/>
        <v>0</v>
      </c>
      <c r="V50" s="447">
        <v>0</v>
      </c>
      <c r="W50" s="447">
        <v>0</v>
      </c>
      <c r="X50" s="447">
        <v>0</v>
      </c>
      <c r="Y50" s="447">
        <f t="shared" si="9"/>
        <v>0</v>
      </c>
      <c r="Z50" s="447">
        <v>0</v>
      </c>
      <c r="AA50" s="448">
        <f t="shared" si="10"/>
        <v>0</v>
      </c>
      <c r="AB50" s="449">
        <v>0</v>
      </c>
      <c r="AC50" s="449">
        <v>1</v>
      </c>
      <c r="AD50" s="449">
        <v>2</v>
      </c>
      <c r="AE50" s="449">
        <f t="shared" si="11"/>
        <v>3</v>
      </c>
      <c r="AF50" s="449">
        <v>78</v>
      </c>
      <c r="AG50" s="450">
        <f t="shared" si="12"/>
        <v>81</v>
      </c>
      <c r="AH50" s="453">
        <v>0</v>
      </c>
      <c r="AI50" s="453">
        <v>0</v>
      </c>
      <c r="AJ50" s="453">
        <v>2</v>
      </c>
      <c r="AK50" s="453">
        <f t="shared" si="13"/>
        <v>2</v>
      </c>
      <c r="AL50" s="453">
        <v>0</v>
      </c>
      <c r="AM50" s="454">
        <f t="shared" si="14"/>
        <v>2</v>
      </c>
      <c r="AN50" s="455">
        <v>0</v>
      </c>
      <c r="AO50" s="455">
        <v>0</v>
      </c>
      <c r="AP50" s="447">
        <v>0</v>
      </c>
      <c r="AQ50" s="447">
        <f t="shared" si="15"/>
        <v>0</v>
      </c>
      <c r="AR50" s="448">
        <f t="shared" si="16"/>
        <v>0</v>
      </c>
      <c r="AS50" s="455">
        <v>0</v>
      </c>
      <c r="AT50" s="455">
        <v>0</v>
      </c>
      <c r="AU50" s="447">
        <v>0</v>
      </c>
      <c r="AV50" s="447">
        <f t="shared" si="17"/>
        <v>0</v>
      </c>
      <c r="AW50" s="448">
        <f t="shared" si="18"/>
        <v>0</v>
      </c>
      <c r="AX50" s="455">
        <v>0</v>
      </c>
      <c r="AY50" s="447">
        <v>0</v>
      </c>
      <c r="AZ50" s="447">
        <v>0</v>
      </c>
      <c r="BA50" s="447">
        <f t="shared" si="19"/>
        <v>0</v>
      </c>
      <c r="BB50" s="448">
        <f t="shared" si="20"/>
        <v>0</v>
      </c>
      <c r="BC50" s="447">
        <v>173</v>
      </c>
      <c r="BD50" s="447">
        <f t="shared" si="37"/>
        <v>0</v>
      </c>
      <c r="BE50" s="446">
        <f t="shared" si="38"/>
        <v>69</v>
      </c>
      <c r="BF50" s="447">
        <f t="shared" si="42"/>
        <v>23</v>
      </c>
      <c r="BG50" s="447">
        <f>SUM(D50,H50,M50,R50,X50,AD50,AJ50,AP50,AU50,AZ50)</f>
        <v>142</v>
      </c>
      <c r="BH50" s="447">
        <f t="shared" si="0"/>
        <v>234</v>
      </c>
      <c r="BI50" s="447">
        <f t="shared" si="31"/>
        <v>251</v>
      </c>
      <c r="BJ50" s="495">
        <f t="shared" si="25"/>
        <v>485</v>
      </c>
      <c r="BK50" s="437">
        <f t="shared" si="26"/>
        <v>165</v>
      </c>
      <c r="BL50" s="437">
        <f t="shared" si="27"/>
        <v>0</v>
      </c>
      <c r="BM50" s="437">
        <f t="shared" si="28"/>
        <v>0</v>
      </c>
      <c r="BN50" s="456">
        <f t="shared" si="35"/>
        <v>0</v>
      </c>
    </row>
    <row r="51" spans="1:66" ht="18" customHeight="1">
      <c r="A51" s="444">
        <v>44</v>
      </c>
      <c r="B51" s="445" t="s">
        <v>153</v>
      </c>
      <c r="C51" s="446">
        <v>97</v>
      </c>
      <c r="D51" s="446">
        <v>43</v>
      </c>
      <c r="E51" s="448">
        <f t="shared" si="3"/>
        <v>140</v>
      </c>
      <c r="F51" s="447">
        <v>37</v>
      </c>
      <c r="G51" s="447">
        <v>4</v>
      </c>
      <c r="H51" s="447">
        <v>3</v>
      </c>
      <c r="I51" s="447">
        <f t="shared" si="36"/>
        <v>7</v>
      </c>
      <c r="J51" s="448">
        <f t="shared" si="4"/>
        <v>44</v>
      </c>
      <c r="K51" s="449">
        <v>0</v>
      </c>
      <c r="L51" s="449">
        <v>7</v>
      </c>
      <c r="M51" s="449">
        <v>3</v>
      </c>
      <c r="N51" s="449">
        <f t="shared" si="5"/>
        <v>10</v>
      </c>
      <c r="O51" s="450">
        <f t="shared" si="6"/>
        <v>10</v>
      </c>
      <c r="P51" s="451">
        <v>0</v>
      </c>
      <c r="Q51" s="451">
        <v>0</v>
      </c>
      <c r="R51" s="451">
        <v>0</v>
      </c>
      <c r="S51" s="451">
        <f t="shared" si="7"/>
        <v>0</v>
      </c>
      <c r="T51" s="451">
        <v>0</v>
      </c>
      <c r="U51" s="452">
        <f t="shared" si="8"/>
        <v>0</v>
      </c>
      <c r="V51" s="447">
        <v>0</v>
      </c>
      <c r="W51" s="447">
        <v>0</v>
      </c>
      <c r="X51" s="447">
        <v>0</v>
      </c>
      <c r="Y51" s="447">
        <f t="shared" si="9"/>
        <v>0</v>
      </c>
      <c r="Z51" s="447">
        <v>0</v>
      </c>
      <c r="AA51" s="448">
        <f t="shared" si="10"/>
        <v>0</v>
      </c>
      <c r="AB51" s="449">
        <v>2</v>
      </c>
      <c r="AC51" s="449">
        <v>19</v>
      </c>
      <c r="AD51" s="449">
        <v>14</v>
      </c>
      <c r="AE51" s="449">
        <f t="shared" si="11"/>
        <v>33</v>
      </c>
      <c r="AF51" s="449">
        <v>13</v>
      </c>
      <c r="AG51" s="450">
        <f t="shared" si="12"/>
        <v>48</v>
      </c>
      <c r="AH51" s="453">
        <v>0</v>
      </c>
      <c r="AI51" s="453">
        <v>2</v>
      </c>
      <c r="AJ51" s="453">
        <v>0</v>
      </c>
      <c r="AK51" s="453">
        <f t="shared" si="13"/>
        <v>2</v>
      </c>
      <c r="AL51" s="453">
        <v>0</v>
      </c>
      <c r="AM51" s="454">
        <f t="shared" si="14"/>
        <v>2</v>
      </c>
      <c r="AN51" s="455">
        <v>0</v>
      </c>
      <c r="AO51" s="447">
        <v>0</v>
      </c>
      <c r="AP51" s="447">
        <v>0</v>
      </c>
      <c r="AQ51" s="447">
        <f t="shared" si="15"/>
        <v>0</v>
      </c>
      <c r="AR51" s="448">
        <f t="shared" si="16"/>
        <v>0</v>
      </c>
      <c r="AS51" s="455">
        <v>0</v>
      </c>
      <c r="AT51" s="455">
        <v>0</v>
      </c>
      <c r="AU51" s="447">
        <v>0</v>
      </c>
      <c r="AV51" s="447">
        <f t="shared" si="17"/>
        <v>0</v>
      </c>
      <c r="AW51" s="448">
        <f t="shared" si="18"/>
        <v>0</v>
      </c>
      <c r="AX51" s="455">
        <v>0</v>
      </c>
      <c r="AY51" s="447">
        <v>0</v>
      </c>
      <c r="AZ51" s="447">
        <v>0</v>
      </c>
      <c r="BA51" s="447">
        <f t="shared" si="19"/>
        <v>0</v>
      </c>
      <c r="BB51" s="448">
        <f t="shared" si="20"/>
        <v>0</v>
      </c>
      <c r="BC51" s="447">
        <v>78</v>
      </c>
      <c r="BD51" s="447">
        <f t="shared" si="37"/>
        <v>136</v>
      </c>
      <c r="BE51" s="446">
        <f t="shared" si="38"/>
        <v>43</v>
      </c>
      <c r="BF51" s="447">
        <f t="shared" si="42"/>
        <v>32</v>
      </c>
      <c r="BG51" s="447">
        <f>SUM(H51,M51,R51,X51,AD51,AJ51,AP51,AU51,AZ51)</f>
        <v>20</v>
      </c>
      <c r="BH51" s="447">
        <f t="shared" si="0"/>
        <v>95</v>
      </c>
      <c r="BI51" s="447">
        <f t="shared" si="31"/>
        <v>91</v>
      </c>
      <c r="BJ51" s="495">
        <f t="shared" si="25"/>
        <v>322</v>
      </c>
      <c r="BK51" s="424">
        <f t="shared" si="26"/>
        <v>52</v>
      </c>
      <c r="BL51" s="424">
        <f t="shared" si="27"/>
        <v>4.25</v>
      </c>
      <c r="BM51" s="424">
        <f t="shared" si="28"/>
        <v>6.8</v>
      </c>
      <c r="BN51" s="463">
        <f t="shared" si="35"/>
        <v>2.6153846153846154</v>
      </c>
    </row>
    <row r="52" spans="1:66" ht="18" customHeight="1">
      <c r="A52" s="444">
        <v>45</v>
      </c>
      <c r="B52" s="445" t="s">
        <v>155</v>
      </c>
      <c r="C52" s="446">
        <v>34</v>
      </c>
      <c r="D52" s="446">
        <v>20</v>
      </c>
      <c r="E52" s="448">
        <f>SUM(C52:D52)</f>
        <v>54</v>
      </c>
      <c r="F52" s="447">
        <v>34</v>
      </c>
      <c r="G52" s="447">
        <v>0</v>
      </c>
      <c r="H52" s="447">
        <v>0</v>
      </c>
      <c r="I52" s="447">
        <f t="shared" si="36"/>
        <v>0</v>
      </c>
      <c r="J52" s="448">
        <f>SUM(F52:H52)</f>
        <v>34</v>
      </c>
      <c r="K52" s="449">
        <v>0</v>
      </c>
      <c r="L52" s="449">
        <v>1</v>
      </c>
      <c r="M52" s="449">
        <v>18</v>
      </c>
      <c r="N52" s="449">
        <f t="shared" si="5"/>
        <v>19</v>
      </c>
      <c r="O52" s="450">
        <f>SUM(K52:M52)</f>
        <v>19</v>
      </c>
      <c r="P52" s="451">
        <v>0</v>
      </c>
      <c r="Q52" s="451">
        <v>0</v>
      </c>
      <c r="R52" s="451">
        <v>0</v>
      </c>
      <c r="S52" s="451">
        <f t="shared" si="7"/>
        <v>0</v>
      </c>
      <c r="T52" s="451">
        <v>0</v>
      </c>
      <c r="U52" s="452">
        <f t="shared" si="8"/>
        <v>0</v>
      </c>
      <c r="V52" s="447">
        <v>0</v>
      </c>
      <c r="W52" s="447">
        <v>0</v>
      </c>
      <c r="X52" s="447">
        <v>0</v>
      </c>
      <c r="Y52" s="447">
        <f t="shared" si="9"/>
        <v>0</v>
      </c>
      <c r="Z52" s="447">
        <v>0</v>
      </c>
      <c r="AA52" s="448">
        <f t="shared" si="10"/>
        <v>0</v>
      </c>
      <c r="AB52" s="449">
        <v>0</v>
      </c>
      <c r="AC52" s="449">
        <v>3</v>
      </c>
      <c r="AD52" s="449">
        <v>15</v>
      </c>
      <c r="AE52" s="449">
        <f t="shared" si="11"/>
        <v>18</v>
      </c>
      <c r="AF52" s="449">
        <v>11</v>
      </c>
      <c r="AG52" s="450">
        <f t="shared" si="12"/>
        <v>29</v>
      </c>
      <c r="AH52" s="453">
        <v>0</v>
      </c>
      <c r="AI52" s="453">
        <v>1</v>
      </c>
      <c r="AJ52" s="453">
        <v>1</v>
      </c>
      <c r="AK52" s="453">
        <f t="shared" si="13"/>
        <v>2</v>
      </c>
      <c r="AL52" s="453">
        <v>0</v>
      </c>
      <c r="AM52" s="454">
        <f t="shared" si="14"/>
        <v>2</v>
      </c>
      <c r="AN52" s="455">
        <v>0</v>
      </c>
      <c r="AO52" s="455">
        <v>0</v>
      </c>
      <c r="AP52" s="447">
        <v>0</v>
      </c>
      <c r="AQ52" s="447">
        <f t="shared" si="15"/>
        <v>0</v>
      </c>
      <c r="AR52" s="448">
        <f>SUM(AN52:AP52)</f>
        <v>0</v>
      </c>
      <c r="AS52" s="455">
        <v>0</v>
      </c>
      <c r="AT52" s="455">
        <v>0</v>
      </c>
      <c r="AU52" s="447">
        <v>0</v>
      </c>
      <c r="AV52" s="447">
        <f t="shared" si="17"/>
        <v>0</v>
      </c>
      <c r="AW52" s="448">
        <f>SUM(AS52:AU52)</f>
        <v>0</v>
      </c>
      <c r="AX52" s="455">
        <v>0</v>
      </c>
      <c r="AY52" s="447">
        <v>0</v>
      </c>
      <c r="AZ52" s="447">
        <v>0</v>
      </c>
      <c r="BA52" s="447">
        <f t="shared" si="19"/>
        <v>0</v>
      </c>
      <c r="BB52" s="448">
        <f>SUM(AX52:AZ52)</f>
        <v>0</v>
      </c>
      <c r="BC52" s="447">
        <v>24</v>
      </c>
      <c r="BD52" s="447">
        <f t="shared" si="37"/>
        <v>68</v>
      </c>
      <c r="BE52" s="446">
        <f t="shared" si="38"/>
        <v>20</v>
      </c>
      <c r="BF52" s="447">
        <f t="shared" si="42"/>
        <v>5</v>
      </c>
      <c r="BG52" s="447">
        <f>SUM(H52,M52,R52,X52,AD52,AJ52,AP52,AU52,AZ52)</f>
        <v>34</v>
      </c>
      <c r="BH52" s="447">
        <f t="shared" si="0"/>
        <v>59</v>
      </c>
      <c r="BI52" s="447">
        <f t="shared" si="31"/>
        <v>35</v>
      </c>
      <c r="BJ52" s="495">
        <f t="shared" si="25"/>
        <v>162</v>
      </c>
      <c r="BK52" s="464">
        <f>SUM(BF52,BG52)</f>
        <v>39</v>
      </c>
      <c r="BL52" s="464">
        <f>BD52/BF52</f>
        <v>13.6</v>
      </c>
      <c r="BM52" s="464">
        <f>BD52/BG52</f>
        <v>2</v>
      </c>
      <c r="BN52" s="465">
        <f>BD52/BK52</f>
        <v>1.7435897435897436</v>
      </c>
    </row>
    <row r="53" spans="1:67" s="466" customFormat="1" ht="18" customHeight="1">
      <c r="A53" s="444">
        <v>46</v>
      </c>
      <c r="B53" s="445" t="s">
        <v>8</v>
      </c>
      <c r="C53" s="446">
        <v>45</v>
      </c>
      <c r="D53" s="446">
        <v>11</v>
      </c>
      <c r="E53" s="448">
        <f t="shared" si="3"/>
        <v>56</v>
      </c>
      <c r="F53" s="447">
        <v>40</v>
      </c>
      <c r="G53" s="447">
        <v>0</v>
      </c>
      <c r="H53" s="447">
        <v>0</v>
      </c>
      <c r="I53" s="447">
        <f t="shared" si="36"/>
        <v>0</v>
      </c>
      <c r="J53" s="448">
        <f t="shared" si="4"/>
        <v>40</v>
      </c>
      <c r="K53" s="449">
        <v>3</v>
      </c>
      <c r="L53" s="449">
        <v>20</v>
      </c>
      <c r="M53" s="449">
        <v>19</v>
      </c>
      <c r="N53" s="449">
        <f t="shared" si="5"/>
        <v>39</v>
      </c>
      <c r="O53" s="450">
        <f t="shared" si="6"/>
        <v>42</v>
      </c>
      <c r="P53" s="451">
        <v>0</v>
      </c>
      <c r="Q53" s="451">
        <v>0</v>
      </c>
      <c r="R53" s="451">
        <v>0</v>
      </c>
      <c r="S53" s="451">
        <f t="shared" si="7"/>
        <v>0</v>
      </c>
      <c r="T53" s="451">
        <v>0</v>
      </c>
      <c r="U53" s="452">
        <f t="shared" si="8"/>
        <v>0</v>
      </c>
      <c r="V53" s="447">
        <v>0</v>
      </c>
      <c r="W53" s="447">
        <v>0</v>
      </c>
      <c r="X53" s="447">
        <v>0</v>
      </c>
      <c r="Y53" s="447">
        <f t="shared" si="9"/>
        <v>0</v>
      </c>
      <c r="Z53" s="447">
        <v>0</v>
      </c>
      <c r="AA53" s="448">
        <f t="shared" si="10"/>
        <v>0</v>
      </c>
      <c r="AB53" s="449">
        <v>0</v>
      </c>
      <c r="AC53" s="449">
        <v>0</v>
      </c>
      <c r="AD53" s="449">
        <v>0</v>
      </c>
      <c r="AE53" s="449">
        <f t="shared" si="11"/>
        <v>0</v>
      </c>
      <c r="AF53" s="449">
        <v>13</v>
      </c>
      <c r="AG53" s="450">
        <f t="shared" si="12"/>
        <v>13</v>
      </c>
      <c r="AH53" s="453">
        <v>0</v>
      </c>
      <c r="AI53" s="453">
        <v>0</v>
      </c>
      <c r="AJ53" s="453">
        <v>0</v>
      </c>
      <c r="AK53" s="453">
        <f t="shared" si="13"/>
        <v>0</v>
      </c>
      <c r="AL53" s="453">
        <v>0</v>
      </c>
      <c r="AM53" s="454">
        <f t="shared" si="14"/>
        <v>0</v>
      </c>
      <c r="AN53" s="455">
        <v>7</v>
      </c>
      <c r="AO53" s="447">
        <v>0</v>
      </c>
      <c r="AP53" s="447">
        <v>0</v>
      </c>
      <c r="AQ53" s="447">
        <f t="shared" si="15"/>
        <v>0</v>
      </c>
      <c r="AR53" s="448">
        <f t="shared" si="16"/>
        <v>7</v>
      </c>
      <c r="AS53" s="455">
        <v>0</v>
      </c>
      <c r="AT53" s="455">
        <v>0</v>
      </c>
      <c r="AU53" s="447">
        <v>0</v>
      </c>
      <c r="AV53" s="447">
        <f t="shared" si="17"/>
        <v>0</v>
      </c>
      <c r="AW53" s="448">
        <f t="shared" si="18"/>
        <v>0</v>
      </c>
      <c r="AX53" s="455">
        <v>0</v>
      </c>
      <c r="AY53" s="447">
        <v>0</v>
      </c>
      <c r="AZ53" s="447">
        <v>0</v>
      </c>
      <c r="BA53" s="447">
        <f t="shared" si="19"/>
        <v>0</v>
      </c>
      <c r="BB53" s="448">
        <f t="shared" si="20"/>
        <v>0</v>
      </c>
      <c r="BC53" s="447">
        <v>10</v>
      </c>
      <c r="BD53" s="447">
        <f t="shared" si="37"/>
        <v>95</v>
      </c>
      <c r="BE53" s="446">
        <f t="shared" si="38"/>
        <v>11</v>
      </c>
      <c r="BF53" s="447">
        <f t="shared" si="42"/>
        <v>20</v>
      </c>
      <c r="BG53" s="447">
        <f>SUM(H53,M53,R53,X53,AD53,AJ53,AP53,AU53,AZ53)</f>
        <v>19</v>
      </c>
      <c r="BH53" s="447">
        <f t="shared" si="0"/>
        <v>50</v>
      </c>
      <c r="BI53" s="447">
        <f t="shared" si="31"/>
        <v>23</v>
      </c>
      <c r="BJ53" s="495">
        <f t="shared" si="25"/>
        <v>168</v>
      </c>
      <c r="BK53" s="445">
        <f t="shared" si="26"/>
        <v>39</v>
      </c>
      <c r="BL53" s="445">
        <f t="shared" si="27"/>
        <v>4.75</v>
      </c>
      <c r="BM53" s="445">
        <f t="shared" si="28"/>
        <v>5</v>
      </c>
      <c r="BN53" s="462">
        <f t="shared" si="35"/>
        <v>2.4358974358974357</v>
      </c>
      <c r="BO53" s="419"/>
    </row>
    <row r="54" spans="1:66" ht="18" customHeight="1">
      <c r="A54" s="444">
        <v>47</v>
      </c>
      <c r="B54" s="445" t="s">
        <v>319</v>
      </c>
      <c r="C54" s="446">
        <f>SUM(C55:C56)</f>
        <v>62</v>
      </c>
      <c r="D54" s="446">
        <f>SUM(D55:D56)</f>
        <v>6</v>
      </c>
      <c r="E54" s="448">
        <f t="shared" si="3"/>
        <v>68</v>
      </c>
      <c r="F54" s="447">
        <f>SUM(F55:F56)</f>
        <v>27</v>
      </c>
      <c r="G54" s="447">
        <f>SUM(G55:G56)</f>
        <v>2</v>
      </c>
      <c r="H54" s="447">
        <f>SUM(H55:H56)</f>
        <v>1</v>
      </c>
      <c r="I54" s="447">
        <f t="shared" si="36"/>
        <v>3</v>
      </c>
      <c r="J54" s="448">
        <f t="shared" si="4"/>
        <v>30</v>
      </c>
      <c r="K54" s="449">
        <v>0</v>
      </c>
      <c r="L54" s="449">
        <v>0</v>
      </c>
      <c r="M54" s="449">
        <v>0</v>
      </c>
      <c r="N54" s="449">
        <f t="shared" si="5"/>
        <v>0</v>
      </c>
      <c r="O54" s="450">
        <f t="shared" si="6"/>
        <v>0</v>
      </c>
      <c r="P54" s="451">
        <v>0</v>
      </c>
      <c r="Q54" s="451">
        <v>0</v>
      </c>
      <c r="R54" s="451">
        <v>0</v>
      </c>
      <c r="S54" s="451">
        <f t="shared" si="7"/>
        <v>0</v>
      </c>
      <c r="T54" s="451">
        <v>0</v>
      </c>
      <c r="U54" s="452">
        <f t="shared" si="8"/>
        <v>0</v>
      </c>
      <c r="V54" s="447">
        <v>0</v>
      </c>
      <c r="W54" s="447">
        <v>0</v>
      </c>
      <c r="X54" s="447">
        <v>0</v>
      </c>
      <c r="Y54" s="447">
        <f t="shared" si="9"/>
        <v>0</v>
      </c>
      <c r="Z54" s="447">
        <v>0</v>
      </c>
      <c r="AA54" s="448">
        <f t="shared" si="10"/>
        <v>0</v>
      </c>
      <c r="AB54" s="449">
        <v>29</v>
      </c>
      <c r="AC54" s="449">
        <f>SUM(AC55:AC56)</f>
        <v>1</v>
      </c>
      <c r="AD54" s="449">
        <f>SUM(AD55:AD56)</f>
        <v>9</v>
      </c>
      <c r="AE54" s="449">
        <f t="shared" si="11"/>
        <v>10</v>
      </c>
      <c r="AF54" s="449">
        <v>22</v>
      </c>
      <c r="AG54" s="450">
        <f t="shared" si="12"/>
        <v>61</v>
      </c>
      <c r="AH54" s="453">
        <v>0</v>
      </c>
      <c r="AI54" s="453">
        <v>0</v>
      </c>
      <c r="AJ54" s="453">
        <v>0</v>
      </c>
      <c r="AK54" s="453">
        <f t="shared" si="13"/>
        <v>0</v>
      </c>
      <c r="AL54" s="453">
        <v>0</v>
      </c>
      <c r="AM54" s="454">
        <f t="shared" si="14"/>
        <v>0</v>
      </c>
      <c r="AN54" s="455">
        <v>0</v>
      </c>
      <c r="AO54" s="455">
        <v>0</v>
      </c>
      <c r="AP54" s="447">
        <v>0</v>
      </c>
      <c r="AQ54" s="447">
        <f t="shared" si="15"/>
        <v>0</v>
      </c>
      <c r="AR54" s="448">
        <f t="shared" si="16"/>
        <v>0</v>
      </c>
      <c r="AS54" s="455">
        <v>0</v>
      </c>
      <c r="AT54" s="455">
        <v>0</v>
      </c>
      <c r="AU54" s="447">
        <v>0</v>
      </c>
      <c r="AV54" s="447">
        <f t="shared" si="17"/>
        <v>0</v>
      </c>
      <c r="AW54" s="448">
        <f t="shared" si="18"/>
        <v>0</v>
      </c>
      <c r="AX54" s="455">
        <v>0</v>
      </c>
      <c r="AY54" s="447">
        <v>0</v>
      </c>
      <c r="AZ54" s="447">
        <v>0</v>
      </c>
      <c r="BA54" s="447">
        <f t="shared" si="19"/>
        <v>0</v>
      </c>
      <c r="BB54" s="448">
        <f t="shared" si="20"/>
        <v>0</v>
      </c>
      <c r="BC54" s="447">
        <v>14</v>
      </c>
      <c r="BD54" s="447">
        <f t="shared" si="37"/>
        <v>118</v>
      </c>
      <c r="BE54" s="446">
        <f t="shared" si="38"/>
        <v>6</v>
      </c>
      <c r="BF54" s="447">
        <f>SUM(BF55:BF56)</f>
        <v>3</v>
      </c>
      <c r="BG54" s="447">
        <f>SUM(BG55:BG56)</f>
        <v>10</v>
      </c>
      <c r="BH54" s="447">
        <f t="shared" si="0"/>
        <v>19</v>
      </c>
      <c r="BI54" s="447">
        <f>SUM(BI55:BI56)</f>
        <v>36</v>
      </c>
      <c r="BJ54" s="495">
        <f t="shared" si="25"/>
        <v>173</v>
      </c>
      <c r="BK54" s="437">
        <f t="shared" si="26"/>
        <v>13</v>
      </c>
      <c r="BL54" s="437">
        <f t="shared" si="27"/>
        <v>39.333333333333336</v>
      </c>
      <c r="BM54" s="437">
        <f t="shared" si="28"/>
        <v>11.8</v>
      </c>
      <c r="BN54" s="456">
        <f t="shared" si="35"/>
        <v>9.076923076923077</v>
      </c>
    </row>
    <row r="55" spans="1:66" ht="18" customHeight="1">
      <c r="A55" s="444"/>
      <c r="B55" s="445" t="s">
        <v>316</v>
      </c>
      <c r="C55" s="446">
        <v>12</v>
      </c>
      <c r="D55" s="446">
        <v>6</v>
      </c>
      <c r="E55" s="448">
        <f t="shared" si="3"/>
        <v>18</v>
      </c>
      <c r="F55" s="447">
        <v>16</v>
      </c>
      <c r="G55" s="447">
        <v>2</v>
      </c>
      <c r="H55" s="447">
        <v>1</v>
      </c>
      <c r="I55" s="447">
        <f t="shared" si="36"/>
        <v>3</v>
      </c>
      <c r="J55" s="448">
        <f t="shared" si="4"/>
        <v>19</v>
      </c>
      <c r="K55" s="449">
        <v>0</v>
      </c>
      <c r="L55" s="449">
        <v>0</v>
      </c>
      <c r="M55" s="449">
        <v>0</v>
      </c>
      <c r="N55" s="449">
        <f t="shared" si="5"/>
        <v>0</v>
      </c>
      <c r="O55" s="450">
        <f t="shared" si="6"/>
        <v>0</v>
      </c>
      <c r="P55" s="451">
        <v>0</v>
      </c>
      <c r="Q55" s="451">
        <v>0</v>
      </c>
      <c r="R55" s="451">
        <v>0</v>
      </c>
      <c r="S55" s="451">
        <f t="shared" si="7"/>
        <v>0</v>
      </c>
      <c r="T55" s="451">
        <v>0</v>
      </c>
      <c r="U55" s="452">
        <f t="shared" si="8"/>
        <v>0</v>
      </c>
      <c r="V55" s="447">
        <v>0</v>
      </c>
      <c r="W55" s="447">
        <v>0</v>
      </c>
      <c r="X55" s="447">
        <v>0</v>
      </c>
      <c r="Y55" s="447">
        <f t="shared" si="9"/>
        <v>0</v>
      </c>
      <c r="Z55" s="447">
        <v>0</v>
      </c>
      <c r="AA55" s="448">
        <f t="shared" si="10"/>
        <v>0</v>
      </c>
      <c r="AB55" s="449">
        <v>0</v>
      </c>
      <c r="AC55" s="449">
        <v>0</v>
      </c>
      <c r="AD55" s="449">
        <v>2</v>
      </c>
      <c r="AE55" s="449">
        <f t="shared" si="11"/>
        <v>2</v>
      </c>
      <c r="AF55" s="449">
        <v>0</v>
      </c>
      <c r="AG55" s="450">
        <f t="shared" si="12"/>
        <v>2</v>
      </c>
      <c r="AH55" s="453">
        <v>0</v>
      </c>
      <c r="AI55" s="453">
        <v>0</v>
      </c>
      <c r="AJ55" s="453">
        <v>0</v>
      </c>
      <c r="AK55" s="453">
        <f t="shared" si="13"/>
        <v>0</v>
      </c>
      <c r="AL55" s="453">
        <v>0</v>
      </c>
      <c r="AM55" s="454">
        <f t="shared" si="14"/>
        <v>0</v>
      </c>
      <c r="AN55" s="447">
        <v>0</v>
      </c>
      <c r="AO55" s="455">
        <v>0</v>
      </c>
      <c r="AP55" s="447">
        <v>0</v>
      </c>
      <c r="AQ55" s="447">
        <f t="shared" si="15"/>
        <v>0</v>
      </c>
      <c r="AR55" s="448">
        <f t="shared" si="16"/>
        <v>0</v>
      </c>
      <c r="AS55" s="455">
        <v>0</v>
      </c>
      <c r="AT55" s="455">
        <v>0</v>
      </c>
      <c r="AU55" s="447">
        <v>0</v>
      </c>
      <c r="AV55" s="447">
        <f t="shared" si="17"/>
        <v>0</v>
      </c>
      <c r="AW55" s="448">
        <f t="shared" si="18"/>
        <v>0</v>
      </c>
      <c r="AX55" s="455">
        <v>0</v>
      </c>
      <c r="AY55" s="447">
        <v>0</v>
      </c>
      <c r="AZ55" s="447">
        <v>0</v>
      </c>
      <c r="BA55" s="447">
        <f t="shared" si="19"/>
        <v>0</v>
      </c>
      <c r="BB55" s="448">
        <f t="shared" si="20"/>
        <v>0</v>
      </c>
      <c r="BC55" s="447">
        <v>14</v>
      </c>
      <c r="BD55" s="447">
        <f t="shared" si="37"/>
        <v>28</v>
      </c>
      <c r="BE55" s="446">
        <f t="shared" si="38"/>
        <v>6</v>
      </c>
      <c r="BF55" s="447">
        <f>SUM(G55,L55,Q55,W55,AC55,AI55,AO55,AT55,AY55)</f>
        <v>2</v>
      </c>
      <c r="BG55" s="447">
        <f>SUM(H55,M55,R55,X55,AD55,AJ55,AP55,AU55,AZ55)</f>
        <v>3</v>
      </c>
      <c r="BH55" s="447">
        <f t="shared" si="0"/>
        <v>11</v>
      </c>
      <c r="BI55" s="447">
        <f aca="true" t="shared" si="43" ref="BI55:BI83">SUM(T55,Z55,AF55,AL55,BC55)</f>
        <v>14</v>
      </c>
      <c r="BJ55" s="495">
        <f t="shared" si="25"/>
        <v>53</v>
      </c>
      <c r="BK55" s="437">
        <f t="shared" si="26"/>
        <v>5</v>
      </c>
      <c r="BL55" s="437">
        <f t="shared" si="27"/>
        <v>14</v>
      </c>
      <c r="BM55" s="437">
        <f t="shared" si="28"/>
        <v>9.333333333333334</v>
      </c>
      <c r="BN55" s="456">
        <f t="shared" si="35"/>
        <v>5.6</v>
      </c>
    </row>
    <row r="56" spans="1:66" ht="18" customHeight="1">
      <c r="A56" s="444"/>
      <c r="B56" s="445" t="s">
        <v>167</v>
      </c>
      <c r="C56" s="446">
        <v>50</v>
      </c>
      <c r="D56" s="446">
        <v>0</v>
      </c>
      <c r="E56" s="448">
        <f t="shared" si="3"/>
        <v>50</v>
      </c>
      <c r="F56" s="447">
        <v>11</v>
      </c>
      <c r="G56" s="447">
        <v>0</v>
      </c>
      <c r="H56" s="447">
        <v>0</v>
      </c>
      <c r="I56" s="447">
        <f t="shared" si="36"/>
        <v>0</v>
      </c>
      <c r="J56" s="448">
        <f t="shared" si="4"/>
        <v>11</v>
      </c>
      <c r="K56" s="449">
        <v>0</v>
      </c>
      <c r="L56" s="449">
        <v>0</v>
      </c>
      <c r="M56" s="449">
        <v>0</v>
      </c>
      <c r="N56" s="449">
        <f t="shared" si="5"/>
        <v>0</v>
      </c>
      <c r="O56" s="450">
        <f t="shared" si="6"/>
        <v>0</v>
      </c>
      <c r="P56" s="451">
        <v>0</v>
      </c>
      <c r="Q56" s="451">
        <v>0</v>
      </c>
      <c r="R56" s="451">
        <v>0</v>
      </c>
      <c r="S56" s="451">
        <f t="shared" si="7"/>
        <v>0</v>
      </c>
      <c r="T56" s="451">
        <v>0</v>
      </c>
      <c r="U56" s="452">
        <f t="shared" si="8"/>
        <v>0</v>
      </c>
      <c r="V56" s="447">
        <v>0</v>
      </c>
      <c r="W56" s="447">
        <v>0</v>
      </c>
      <c r="X56" s="447">
        <v>0</v>
      </c>
      <c r="Y56" s="447">
        <f t="shared" si="9"/>
        <v>0</v>
      </c>
      <c r="Z56" s="447">
        <v>0</v>
      </c>
      <c r="AA56" s="448">
        <f t="shared" si="10"/>
        <v>0</v>
      </c>
      <c r="AB56" s="449">
        <v>29</v>
      </c>
      <c r="AC56" s="449">
        <v>1</v>
      </c>
      <c r="AD56" s="449">
        <v>7</v>
      </c>
      <c r="AE56" s="449">
        <f t="shared" si="11"/>
        <v>8</v>
      </c>
      <c r="AF56" s="449">
        <v>22</v>
      </c>
      <c r="AG56" s="450">
        <f t="shared" si="12"/>
        <v>59</v>
      </c>
      <c r="AH56" s="453">
        <v>0</v>
      </c>
      <c r="AI56" s="453">
        <v>0</v>
      </c>
      <c r="AJ56" s="453">
        <v>0</v>
      </c>
      <c r="AK56" s="453">
        <f t="shared" si="13"/>
        <v>0</v>
      </c>
      <c r="AL56" s="453">
        <v>0</v>
      </c>
      <c r="AM56" s="454">
        <f t="shared" si="14"/>
        <v>0</v>
      </c>
      <c r="AN56" s="455">
        <v>0</v>
      </c>
      <c r="AO56" s="455">
        <v>0</v>
      </c>
      <c r="AP56" s="447">
        <v>0</v>
      </c>
      <c r="AQ56" s="447">
        <f t="shared" si="15"/>
        <v>0</v>
      </c>
      <c r="AR56" s="448">
        <f t="shared" si="16"/>
        <v>0</v>
      </c>
      <c r="AS56" s="447">
        <v>0</v>
      </c>
      <c r="AT56" s="455">
        <v>0</v>
      </c>
      <c r="AU56" s="447">
        <v>0</v>
      </c>
      <c r="AV56" s="447">
        <f t="shared" si="17"/>
        <v>0</v>
      </c>
      <c r="AW56" s="448">
        <f t="shared" si="18"/>
        <v>0</v>
      </c>
      <c r="AX56" s="447">
        <v>0</v>
      </c>
      <c r="AY56" s="447">
        <v>0</v>
      </c>
      <c r="AZ56" s="447">
        <v>0</v>
      </c>
      <c r="BA56" s="447">
        <f t="shared" si="19"/>
        <v>0</v>
      </c>
      <c r="BB56" s="448">
        <f t="shared" si="20"/>
        <v>0</v>
      </c>
      <c r="BC56" s="447">
        <v>0</v>
      </c>
      <c r="BD56" s="447">
        <f t="shared" si="37"/>
        <v>90</v>
      </c>
      <c r="BE56" s="446">
        <f t="shared" si="38"/>
        <v>0</v>
      </c>
      <c r="BF56" s="447">
        <f aca="true" t="shared" si="44" ref="BF56:BF68">SUM(G56,L56,Q56,W56,AC56,AI56,AO56,AT56,AY56)</f>
        <v>1</v>
      </c>
      <c r="BG56" s="447">
        <f aca="true" t="shared" si="45" ref="BG56:BG83">SUM(H56,M56,R56,X56,AD56,AJ56,AP56,AU56,AZ56)</f>
        <v>7</v>
      </c>
      <c r="BH56" s="447">
        <f t="shared" si="0"/>
        <v>8</v>
      </c>
      <c r="BI56" s="447">
        <f t="shared" si="43"/>
        <v>22</v>
      </c>
      <c r="BJ56" s="495">
        <f t="shared" si="25"/>
        <v>120</v>
      </c>
      <c r="BK56" s="437">
        <f t="shared" si="26"/>
        <v>8</v>
      </c>
      <c r="BL56" s="437">
        <f t="shared" si="27"/>
        <v>90</v>
      </c>
      <c r="BM56" s="437">
        <f t="shared" si="28"/>
        <v>12.857142857142858</v>
      </c>
      <c r="BN56" s="456">
        <f t="shared" si="35"/>
        <v>11.25</v>
      </c>
    </row>
    <row r="57" spans="1:66" ht="18" customHeight="1">
      <c r="A57" s="444">
        <v>48</v>
      </c>
      <c r="B57" s="445" t="s">
        <v>157</v>
      </c>
      <c r="C57" s="446">
        <v>2</v>
      </c>
      <c r="D57" s="446">
        <v>6</v>
      </c>
      <c r="E57" s="448">
        <f t="shared" si="3"/>
        <v>8</v>
      </c>
      <c r="F57" s="447">
        <v>6</v>
      </c>
      <c r="G57" s="447">
        <v>1</v>
      </c>
      <c r="H57" s="447">
        <v>0</v>
      </c>
      <c r="I57" s="447">
        <f t="shared" si="36"/>
        <v>1</v>
      </c>
      <c r="J57" s="448">
        <f t="shared" si="4"/>
        <v>7</v>
      </c>
      <c r="K57" s="449">
        <v>0</v>
      </c>
      <c r="L57" s="449">
        <v>0</v>
      </c>
      <c r="M57" s="449">
        <v>0</v>
      </c>
      <c r="N57" s="449">
        <f t="shared" si="5"/>
        <v>0</v>
      </c>
      <c r="O57" s="450">
        <f t="shared" si="6"/>
        <v>0</v>
      </c>
      <c r="P57" s="451">
        <v>0</v>
      </c>
      <c r="Q57" s="451">
        <v>0</v>
      </c>
      <c r="R57" s="451">
        <v>0</v>
      </c>
      <c r="S57" s="451">
        <f t="shared" si="7"/>
        <v>0</v>
      </c>
      <c r="T57" s="451">
        <v>0</v>
      </c>
      <c r="U57" s="452">
        <f t="shared" si="8"/>
        <v>0</v>
      </c>
      <c r="V57" s="447">
        <v>0</v>
      </c>
      <c r="W57" s="447">
        <v>0</v>
      </c>
      <c r="X57" s="447">
        <v>0</v>
      </c>
      <c r="Y57" s="447">
        <f t="shared" si="9"/>
        <v>0</v>
      </c>
      <c r="Z57" s="447">
        <v>0</v>
      </c>
      <c r="AA57" s="448">
        <f t="shared" si="10"/>
        <v>0</v>
      </c>
      <c r="AB57" s="449">
        <v>0</v>
      </c>
      <c r="AC57" s="449">
        <v>19</v>
      </c>
      <c r="AD57" s="449">
        <v>13</v>
      </c>
      <c r="AE57" s="449">
        <f t="shared" si="11"/>
        <v>32</v>
      </c>
      <c r="AF57" s="449">
        <v>31</v>
      </c>
      <c r="AG57" s="450">
        <f t="shared" si="12"/>
        <v>63</v>
      </c>
      <c r="AH57" s="453">
        <v>0</v>
      </c>
      <c r="AI57" s="453">
        <v>0</v>
      </c>
      <c r="AJ57" s="453">
        <v>0</v>
      </c>
      <c r="AK57" s="453">
        <f t="shared" si="13"/>
        <v>0</v>
      </c>
      <c r="AL57" s="453">
        <v>0</v>
      </c>
      <c r="AM57" s="454">
        <f t="shared" si="14"/>
        <v>0</v>
      </c>
      <c r="AN57" s="447">
        <v>0</v>
      </c>
      <c r="AO57" s="455">
        <v>0</v>
      </c>
      <c r="AP57" s="447">
        <v>0</v>
      </c>
      <c r="AQ57" s="447">
        <f t="shared" si="15"/>
        <v>0</v>
      </c>
      <c r="AR57" s="448">
        <f t="shared" si="16"/>
        <v>0</v>
      </c>
      <c r="AS57" s="455">
        <v>0</v>
      </c>
      <c r="AT57" s="455">
        <v>0</v>
      </c>
      <c r="AU57" s="447">
        <v>0</v>
      </c>
      <c r="AV57" s="447">
        <f t="shared" si="17"/>
        <v>0</v>
      </c>
      <c r="AW57" s="448">
        <f t="shared" si="18"/>
        <v>0</v>
      </c>
      <c r="AX57" s="455">
        <v>0</v>
      </c>
      <c r="AY57" s="447">
        <v>0</v>
      </c>
      <c r="AZ57" s="447">
        <v>0</v>
      </c>
      <c r="BA57" s="447">
        <f t="shared" si="19"/>
        <v>0</v>
      </c>
      <c r="BB57" s="448">
        <f t="shared" si="20"/>
        <v>0</v>
      </c>
      <c r="BC57" s="447">
        <v>0</v>
      </c>
      <c r="BD57" s="447">
        <f>SUM(C57,F57,K57,P57,V57,AB57,AH57,AN57,AS57,AX57)</f>
        <v>8</v>
      </c>
      <c r="BE57" s="446">
        <f t="shared" si="38"/>
        <v>6</v>
      </c>
      <c r="BF57" s="447">
        <f t="shared" si="44"/>
        <v>20</v>
      </c>
      <c r="BG57" s="447">
        <f t="shared" si="45"/>
        <v>13</v>
      </c>
      <c r="BH57" s="447">
        <f t="shared" si="0"/>
        <v>39</v>
      </c>
      <c r="BI57" s="447">
        <f t="shared" si="43"/>
        <v>31</v>
      </c>
      <c r="BJ57" s="495">
        <f t="shared" si="25"/>
        <v>78</v>
      </c>
      <c r="BK57" s="437">
        <f t="shared" si="26"/>
        <v>33</v>
      </c>
      <c r="BL57" s="437">
        <f t="shared" si="27"/>
        <v>0.4</v>
      </c>
      <c r="BM57" s="437">
        <f t="shared" si="28"/>
        <v>0.6153846153846154</v>
      </c>
      <c r="BN57" s="456">
        <f t="shared" si="35"/>
        <v>0.24242424242424243</v>
      </c>
    </row>
    <row r="58" spans="1:66" ht="18" customHeight="1">
      <c r="A58" s="444">
        <v>49</v>
      </c>
      <c r="B58" s="445" t="s">
        <v>158</v>
      </c>
      <c r="C58" s="446">
        <v>0</v>
      </c>
      <c r="D58" s="446">
        <v>0</v>
      </c>
      <c r="E58" s="448">
        <f t="shared" si="3"/>
        <v>0</v>
      </c>
      <c r="F58" s="447">
        <v>0</v>
      </c>
      <c r="G58" s="447">
        <v>0</v>
      </c>
      <c r="H58" s="447">
        <v>0</v>
      </c>
      <c r="I58" s="447">
        <f t="shared" si="36"/>
        <v>0</v>
      </c>
      <c r="J58" s="448">
        <f t="shared" si="4"/>
        <v>0</v>
      </c>
      <c r="K58" s="449">
        <v>0</v>
      </c>
      <c r="L58" s="449">
        <v>0</v>
      </c>
      <c r="M58" s="449">
        <v>0</v>
      </c>
      <c r="N58" s="449">
        <f t="shared" si="5"/>
        <v>0</v>
      </c>
      <c r="O58" s="450">
        <f t="shared" si="6"/>
        <v>0</v>
      </c>
      <c r="P58" s="451">
        <v>0</v>
      </c>
      <c r="Q58" s="451">
        <v>0</v>
      </c>
      <c r="R58" s="451">
        <v>0</v>
      </c>
      <c r="S58" s="451">
        <f t="shared" si="7"/>
        <v>0</v>
      </c>
      <c r="T58" s="451">
        <v>0</v>
      </c>
      <c r="U58" s="452">
        <f t="shared" si="8"/>
        <v>0</v>
      </c>
      <c r="V58" s="447">
        <v>0</v>
      </c>
      <c r="W58" s="447">
        <v>0</v>
      </c>
      <c r="X58" s="447">
        <v>0</v>
      </c>
      <c r="Y58" s="447">
        <f t="shared" si="9"/>
        <v>0</v>
      </c>
      <c r="Z58" s="447">
        <v>0</v>
      </c>
      <c r="AA58" s="448">
        <f t="shared" si="10"/>
        <v>0</v>
      </c>
      <c r="AB58" s="449">
        <v>0</v>
      </c>
      <c r="AC58" s="449">
        <v>0</v>
      </c>
      <c r="AD58" s="449">
        <v>0</v>
      </c>
      <c r="AE58" s="449">
        <f t="shared" si="11"/>
        <v>0</v>
      </c>
      <c r="AF58" s="449">
        <v>0</v>
      </c>
      <c r="AG58" s="450">
        <f t="shared" si="12"/>
        <v>0</v>
      </c>
      <c r="AH58" s="453">
        <v>0</v>
      </c>
      <c r="AI58" s="453">
        <v>0</v>
      </c>
      <c r="AJ58" s="453">
        <v>0</v>
      </c>
      <c r="AK58" s="453">
        <f t="shared" si="13"/>
        <v>0</v>
      </c>
      <c r="AL58" s="453">
        <v>0</v>
      </c>
      <c r="AM58" s="454">
        <f t="shared" si="14"/>
        <v>0</v>
      </c>
      <c r="AN58" s="455">
        <v>0</v>
      </c>
      <c r="AO58" s="455">
        <v>0</v>
      </c>
      <c r="AP58" s="447">
        <v>0</v>
      </c>
      <c r="AQ58" s="447">
        <f t="shared" si="15"/>
        <v>0</v>
      </c>
      <c r="AR58" s="448">
        <f t="shared" si="16"/>
        <v>0</v>
      </c>
      <c r="AS58" s="447">
        <v>0</v>
      </c>
      <c r="AT58" s="455">
        <v>0</v>
      </c>
      <c r="AU58" s="447">
        <v>0</v>
      </c>
      <c r="AV58" s="447">
        <f t="shared" si="17"/>
        <v>0</v>
      </c>
      <c r="AW58" s="448">
        <f t="shared" si="18"/>
        <v>0</v>
      </c>
      <c r="AX58" s="447">
        <v>0</v>
      </c>
      <c r="AY58" s="447">
        <v>0</v>
      </c>
      <c r="AZ58" s="447">
        <v>0</v>
      </c>
      <c r="BA58" s="447">
        <f t="shared" si="19"/>
        <v>0</v>
      </c>
      <c r="BB58" s="448">
        <f t="shared" si="20"/>
        <v>0</v>
      </c>
      <c r="BC58" s="447">
        <v>0</v>
      </c>
      <c r="BD58" s="447">
        <f t="shared" si="37"/>
        <v>0</v>
      </c>
      <c r="BE58" s="446">
        <f t="shared" si="38"/>
        <v>0</v>
      </c>
      <c r="BF58" s="447">
        <f t="shared" si="44"/>
        <v>0</v>
      </c>
      <c r="BG58" s="447">
        <f t="shared" si="45"/>
        <v>0</v>
      </c>
      <c r="BH58" s="447">
        <f t="shared" si="0"/>
        <v>0</v>
      </c>
      <c r="BI58" s="447">
        <f t="shared" si="43"/>
        <v>0</v>
      </c>
      <c r="BJ58" s="495">
        <f t="shared" si="25"/>
        <v>0</v>
      </c>
      <c r="BK58" s="437">
        <f t="shared" si="26"/>
        <v>0</v>
      </c>
      <c r="BL58" s="437" t="e">
        <f t="shared" si="27"/>
        <v>#DIV/0!</v>
      </c>
      <c r="BM58" s="437" t="e">
        <f t="shared" si="28"/>
        <v>#DIV/0!</v>
      </c>
      <c r="BN58" s="456" t="e">
        <f t="shared" si="35"/>
        <v>#DIV/0!</v>
      </c>
    </row>
    <row r="59" spans="1:66" ht="18" customHeight="1">
      <c r="A59" s="444">
        <v>50</v>
      </c>
      <c r="B59" s="445" t="s">
        <v>159</v>
      </c>
      <c r="C59" s="446">
        <v>0</v>
      </c>
      <c r="D59" s="446">
        <v>53</v>
      </c>
      <c r="E59" s="448">
        <f t="shared" si="3"/>
        <v>53</v>
      </c>
      <c r="F59" s="447">
        <v>0</v>
      </c>
      <c r="G59" s="447">
        <v>5</v>
      </c>
      <c r="H59" s="447">
        <v>1</v>
      </c>
      <c r="I59" s="447">
        <f t="shared" si="36"/>
        <v>6</v>
      </c>
      <c r="J59" s="448">
        <f t="shared" si="4"/>
        <v>6</v>
      </c>
      <c r="K59" s="449">
        <v>0</v>
      </c>
      <c r="L59" s="449">
        <v>0</v>
      </c>
      <c r="M59" s="449">
        <v>1</v>
      </c>
      <c r="N59" s="449">
        <f t="shared" si="5"/>
        <v>1</v>
      </c>
      <c r="O59" s="450">
        <f t="shared" si="6"/>
        <v>1</v>
      </c>
      <c r="P59" s="451">
        <v>0</v>
      </c>
      <c r="Q59" s="451">
        <v>5</v>
      </c>
      <c r="R59" s="451">
        <v>5</v>
      </c>
      <c r="S59" s="451">
        <f t="shared" si="7"/>
        <v>10</v>
      </c>
      <c r="T59" s="451">
        <v>9</v>
      </c>
      <c r="U59" s="452">
        <f t="shared" si="8"/>
        <v>19</v>
      </c>
      <c r="V59" s="447">
        <v>0</v>
      </c>
      <c r="W59" s="447">
        <v>0</v>
      </c>
      <c r="X59" s="447">
        <v>0</v>
      </c>
      <c r="Y59" s="447">
        <f t="shared" si="9"/>
        <v>0</v>
      </c>
      <c r="Z59" s="447">
        <v>0</v>
      </c>
      <c r="AA59" s="448">
        <f t="shared" si="10"/>
        <v>0</v>
      </c>
      <c r="AB59" s="449">
        <v>0</v>
      </c>
      <c r="AC59" s="449">
        <v>4</v>
      </c>
      <c r="AD59" s="449">
        <v>3</v>
      </c>
      <c r="AE59" s="449">
        <f t="shared" si="11"/>
        <v>7</v>
      </c>
      <c r="AF59" s="449">
        <v>6</v>
      </c>
      <c r="AG59" s="450">
        <f t="shared" si="12"/>
        <v>13</v>
      </c>
      <c r="AH59" s="453">
        <v>0</v>
      </c>
      <c r="AI59" s="453">
        <v>0</v>
      </c>
      <c r="AJ59" s="453">
        <v>0</v>
      </c>
      <c r="AK59" s="453">
        <f t="shared" si="13"/>
        <v>0</v>
      </c>
      <c r="AL59" s="453">
        <v>0</v>
      </c>
      <c r="AM59" s="454">
        <f t="shared" si="14"/>
        <v>0</v>
      </c>
      <c r="AN59" s="455">
        <v>0</v>
      </c>
      <c r="AO59" s="455">
        <v>0</v>
      </c>
      <c r="AP59" s="447">
        <v>0</v>
      </c>
      <c r="AQ59" s="447">
        <f t="shared" si="15"/>
        <v>0</v>
      </c>
      <c r="AR59" s="448">
        <f t="shared" si="16"/>
        <v>0</v>
      </c>
      <c r="AS59" s="455">
        <v>0</v>
      </c>
      <c r="AT59" s="455">
        <v>0</v>
      </c>
      <c r="AU59" s="447">
        <v>0</v>
      </c>
      <c r="AV59" s="447">
        <f t="shared" si="17"/>
        <v>0</v>
      </c>
      <c r="AW59" s="448">
        <f t="shared" si="18"/>
        <v>0</v>
      </c>
      <c r="AX59" s="455">
        <v>0</v>
      </c>
      <c r="AY59" s="447">
        <v>0</v>
      </c>
      <c r="AZ59" s="447">
        <v>0</v>
      </c>
      <c r="BA59" s="447">
        <f t="shared" si="19"/>
        <v>0</v>
      </c>
      <c r="BB59" s="448">
        <f t="shared" si="20"/>
        <v>0</v>
      </c>
      <c r="BC59" s="447">
        <v>59</v>
      </c>
      <c r="BD59" s="447">
        <f t="shared" si="37"/>
        <v>0</v>
      </c>
      <c r="BE59" s="446">
        <f t="shared" si="38"/>
        <v>53</v>
      </c>
      <c r="BF59" s="447">
        <f t="shared" si="44"/>
        <v>14</v>
      </c>
      <c r="BG59" s="447">
        <f t="shared" si="45"/>
        <v>10</v>
      </c>
      <c r="BH59" s="447">
        <f t="shared" si="0"/>
        <v>77</v>
      </c>
      <c r="BI59" s="447">
        <f t="shared" si="43"/>
        <v>74</v>
      </c>
      <c r="BJ59" s="495">
        <f t="shared" si="25"/>
        <v>151</v>
      </c>
      <c r="BK59" s="437">
        <f t="shared" si="26"/>
        <v>24</v>
      </c>
      <c r="BL59" s="437">
        <f t="shared" si="27"/>
        <v>0</v>
      </c>
      <c r="BM59" s="437">
        <f t="shared" si="28"/>
        <v>0</v>
      </c>
      <c r="BN59" s="456">
        <f t="shared" si="35"/>
        <v>0</v>
      </c>
    </row>
    <row r="60" spans="1:66" ht="18" customHeight="1">
      <c r="A60" s="444">
        <v>51</v>
      </c>
      <c r="B60" s="502" t="s">
        <v>160</v>
      </c>
      <c r="C60" s="446">
        <v>0</v>
      </c>
      <c r="D60" s="446">
        <v>0</v>
      </c>
      <c r="E60" s="448">
        <f t="shared" si="3"/>
        <v>0</v>
      </c>
      <c r="F60" s="447">
        <v>0</v>
      </c>
      <c r="G60" s="447">
        <v>0</v>
      </c>
      <c r="H60" s="447">
        <v>0</v>
      </c>
      <c r="I60" s="447">
        <f t="shared" si="36"/>
        <v>0</v>
      </c>
      <c r="J60" s="448">
        <f t="shared" si="4"/>
        <v>0</v>
      </c>
      <c r="K60" s="449">
        <v>0</v>
      </c>
      <c r="L60" s="449">
        <v>0</v>
      </c>
      <c r="M60" s="449">
        <v>0</v>
      </c>
      <c r="N60" s="449">
        <f t="shared" si="5"/>
        <v>0</v>
      </c>
      <c r="O60" s="450">
        <f t="shared" si="6"/>
        <v>0</v>
      </c>
      <c r="P60" s="451">
        <v>0</v>
      </c>
      <c r="Q60" s="451">
        <v>0</v>
      </c>
      <c r="R60" s="451">
        <v>0</v>
      </c>
      <c r="S60" s="451">
        <f t="shared" si="7"/>
        <v>0</v>
      </c>
      <c r="T60" s="451">
        <v>0</v>
      </c>
      <c r="U60" s="452">
        <f t="shared" si="8"/>
        <v>0</v>
      </c>
      <c r="V60" s="447">
        <v>0</v>
      </c>
      <c r="W60" s="447">
        <v>0</v>
      </c>
      <c r="X60" s="447">
        <v>0</v>
      </c>
      <c r="Y60" s="447">
        <f t="shared" si="9"/>
        <v>0</v>
      </c>
      <c r="Z60" s="447">
        <v>0</v>
      </c>
      <c r="AA60" s="448">
        <f t="shared" si="10"/>
        <v>0</v>
      </c>
      <c r="AB60" s="449">
        <v>0</v>
      </c>
      <c r="AC60" s="449">
        <v>13</v>
      </c>
      <c r="AD60" s="449">
        <v>14</v>
      </c>
      <c r="AE60" s="449">
        <f t="shared" si="11"/>
        <v>27</v>
      </c>
      <c r="AF60" s="449">
        <v>36</v>
      </c>
      <c r="AG60" s="450">
        <f t="shared" si="12"/>
        <v>63</v>
      </c>
      <c r="AH60" s="453">
        <v>0</v>
      </c>
      <c r="AI60" s="453">
        <v>0</v>
      </c>
      <c r="AJ60" s="453">
        <v>0</v>
      </c>
      <c r="AK60" s="453">
        <f t="shared" si="13"/>
        <v>0</v>
      </c>
      <c r="AL60" s="453">
        <v>0</v>
      </c>
      <c r="AM60" s="454">
        <f t="shared" si="14"/>
        <v>0</v>
      </c>
      <c r="AN60" s="455">
        <v>0</v>
      </c>
      <c r="AO60" s="455">
        <v>0</v>
      </c>
      <c r="AP60" s="447">
        <v>0</v>
      </c>
      <c r="AQ60" s="447">
        <f t="shared" si="15"/>
        <v>0</v>
      </c>
      <c r="AR60" s="448">
        <f t="shared" si="16"/>
        <v>0</v>
      </c>
      <c r="AS60" s="455">
        <v>0</v>
      </c>
      <c r="AT60" s="455">
        <v>0</v>
      </c>
      <c r="AU60" s="447">
        <v>0</v>
      </c>
      <c r="AV60" s="447">
        <f t="shared" si="17"/>
        <v>0</v>
      </c>
      <c r="AW60" s="448">
        <f t="shared" si="18"/>
        <v>0</v>
      </c>
      <c r="AX60" s="455">
        <v>0</v>
      </c>
      <c r="AY60" s="447">
        <v>0</v>
      </c>
      <c r="AZ60" s="447">
        <v>0</v>
      </c>
      <c r="BA60" s="447">
        <f t="shared" si="19"/>
        <v>0</v>
      </c>
      <c r="BB60" s="448">
        <f t="shared" si="20"/>
        <v>0</v>
      </c>
      <c r="BC60" s="447">
        <v>0</v>
      </c>
      <c r="BD60" s="447">
        <f t="shared" si="37"/>
        <v>0</v>
      </c>
      <c r="BE60" s="446">
        <f t="shared" si="38"/>
        <v>0</v>
      </c>
      <c r="BF60" s="447">
        <f t="shared" si="44"/>
        <v>13</v>
      </c>
      <c r="BG60" s="447">
        <f t="shared" si="45"/>
        <v>14</v>
      </c>
      <c r="BH60" s="447">
        <f t="shared" si="0"/>
        <v>27</v>
      </c>
      <c r="BI60" s="447">
        <f t="shared" si="43"/>
        <v>36</v>
      </c>
      <c r="BJ60" s="495">
        <f t="shared" si="25"/>
        <v>63</v>
      </c>
      <c r="BK60" s="437">
        <f t="shared" si="26"/>
        <v>27</v>
      </c>
      <c r="BL60" s="437">
        <f t="shared" si="27"/>
        <v>0</v>
      </c>
      <c r="BM60" s="437">
        <f t="shared" si="28"/>
        <v>0</v>
      </c>
      <c r="BN60" s="456">
        <f t="shared" si="35"/>
        <v>0</v>
      </c>
    </row>
    <row r="61" spans="1:66" ht="18" customHeight="1">
      <c r="A61" s="444">
        <v>52</v>
      </c>
      <c r="B61" s="445" t="s">
        <v>161</v>
      </c>
      <c r="C61" s="446">
        <v>4</v>
      </c>
      <c r="D61" s="446">
        <v>29</v>
      </c>
      <c r="E61" s="448">
        <f>SUM(C61:D61)</f>
        <v>33</v>
      </c>
      <c r="F61" s="447">
        <v>0</v>
      </c>
      <c r="G61" s="447">
        <v>4</v>
      </c>
      <c r="H61" s="447">
        <v>3</v>
      </c>
      <c r="I61" s="447">
        <f t="shared" si="36"/>
        <v>7</v>
      </c>
      <c r="J61" s="448">
        <f>SUM(F61:H61)</f>
        <v>7</v>
      </c>
      <c r="K61" s="449">
        <v>0</v>
      </c>
      <c r="L61" s="449">
        <v>4</v>
      </c>
      <c r="M61" s="449">
        <v>14</v>
      </c>
      <c r="N61" s="449">
        <f t="shared" si="5"/>
        <v>18</v>
      </c>
      <c r="O61" s="450">
        <f>SUM(K61:M61)</f>
        <v>18</v>
      </c>
      <c r="P61" s="451">
        <v>0</v>
      </c>
      <c r="Q61" s="451">
        <v>0</v>
      </c>
      <c r="R61" s="451">
        <v>0</v>
      </c>
      <c r="S61" s="451">
        <f t="shared" si="7"/>
        <v>0</v>
      </c>
      <c r="T61" s="451">
        <v>0</v>
      </c>
      <c r="U61" s="452">
        <f t="shared" si="8"/>
        <v>0</v>
      </c>
      <c r="V61" s="447">
        <v>0</v>
      </c>
      <c r="W61" s="447">
        <v>0</v>
      </c>
      <c r="X61" s="447">
        <v>0</v>
      </c>
      <c r="Y61" s="447">
        <f t="shared" si="9"/>
        <v>0</v>
      </c>
      <c r="Z61" s="447">
        <v>0</v>
      </c>
      <c r="AA61" s="448">
        <f t="shared" si="10"/>
        <v>0</v>
      </c>
      <c r="AB61" s="449">
        <v>0</v>
      </c>
      <c r="AC61" s="449">
        <v>6</v>
      </c>
      <c r="AD61" s="449">
        <v>7</v>
      </c>
      <c r="AE61" s="449">
        <f t="shared" si="11"/>
        <v>13</v>
      </c>
      <c r="AF61" s="449">
        <v>19</v>
      </c>
      <c r="AG61" s="450">
        <f t="shared" si="12"/>
        <v>32</v>
      </c>
      <c r="AH61" s="453">
        <v>0</v>
      </c>
      <c r="AI61" s="453">
        <v>0</v>
      </c>
      <c r="AJ61" s="453">
        <v>0</v>
      </c>
      <c r="AK61" s="453">
        <f t="shared" si="13"/>
        <v>0</v>
      </c>
      <c r="AL61" s="453">
        <v>0</v>
      </c>
      <c r="AM61" s="454">
        <f t="shared" si="14"/>
        <v>0</v>
      </c>
      <c r="AN61" s="455">
        <v>0</v>
      </c>
      <c r="AO61" s="455">
        <v>0</v>
      </c>
      <c r="AP61" s="447">
        <v>0</v>
      </c>
      <c r="AQ61" s="447">
        <f t="shared" si="15"/>
        <v>0</v>
      </c>
      <c r="AR61" s="448">
        <f>SUM(AN61:AP61)</f>
        <v>0</v>
      </c>
      <c r="AS61" s="455">
        <v>0</v>
      </c>
      <c r="AT61" s="455">
        <v>0</v>
      </c>
      <c r="AU61" s="447">
        <v>0</v>
      </c>
      <c r="AV61" s="447">
        <f t="shared" si="17"/>
        <v>0</v>
      </c>
      <c r="AW61" s="448">
        <f>SUM(AS61:AU61)</f>
        <v>0</v>
      </c>
      <c r="AX61" s="455">
        <v>0</v>
      </c>
      <c r="AY61" s="447">
        <v>0</v>
      </c>
      <c r="AZ61" s="447">
        <v>0</v>
      </c>
      <c r="BA61" s="447">
        <f t="shared" si="19"/>
        <v>0</v>
      </c>
      <c r="BB61" s="448">
        <f>SUM(AX61:AZ61)</f>
        <v>0</v>
      </c>
      <c r="BC61" s="447">
        <v>25</v>
      </c>
      <c r="BD61" s="447">
        <f t="shared" si="37"/>
        <v>4</v>
      </c>
      <c r="BE61" s="446">
        <f t="shared" si="38"/>
        <v>29</v>
      </c>
      <c r="BF61" s="447">
        <f t="shared" si="44"/>
        <v>14</v>
      </c>
      <c r="BG61" s="447">
        <f t="shared" si="45"/>
        <v>24</v>
      </c>
      <c r="BH61" s="447">
        <f t="shared" si="0"/>
        <v>67</v>
      </c>
      <c r="BI61" s="447">
        <f t="shared" si="43"/>
        <v>44</v>
      </c>
      <c r="BJ61" s="495">
        <f t="shared" si="25"/>
        <v>115</v>
      </c>
      <c r="BK61" s="437">
        <f>SUM(BF61,BG61)</f>
        <v>38</v>
      </c>
      <c r="BL61" s="437">
        <f>BD61/BF61</f>
        <v>0.2857142857142857</v>
      </c>
      <c r="BM61" s="437">
        <f>BD61/BG61</f>
        <v>0.16666666666666666</v>
      </c>
      <c r="BN61" s="456">
        <f>BD61/BK61</f>
        <v>0.10526315789473684</v>
      </c>
    </row>
    <row r="62" spans="1:66" ht="18" customHeight="1">
      <c r="A62" s="444">
        <v>53</v>
      </c>
      <c r="B62" s="445" t="s">
        <v>162</v>
      </c>
      <c r="C62" s="446">
        <v>0</v>
      </c>
      <c r="D62" s="446">
        <v>7</v>
      </c>
      <c r="E62" s="448">
        <f t="shared" si="3"/>
        <v>7</v>
      </c>
      <c r="F62" s="447">
        <v>0</v>
      </c>
      <c r="G62" s="447">
        <v>4</v>
      </c>
      <c r="H62" s="447">
        <v>3</v>
      </c>
      <c r="I62" s="447">
        <f t="shared" si="36"/>
        <v>7</v>
      </c>
      <c r="J62" s="448">
        <f t="shared" si="4"/>
        <v>7</v>
      </c>
      <c r="K62" s="449">
        <v>0</v>
      </c>
      <c r="L62" s="449">
        <v>0</v>
      </c>
      <c r="M62" s="449">
        <v>3</v>
      </c>
      <c r="N62" s="449">
        <f t="shared" si="5"/>
        <v>3</v>
      </c>
      <c r="O62" s="450">
        <f t="shared" si="6"/>
        <v>3</v>
      </c>
      <c r="P62" s="451">
        <v>0</v>
      </c>
      <c r="Q62" s="451">
        <v>0</v>
      </c>
      <c r="R62" s="451">
        <v>0</v>
      </c>
      <c r="S62" s="451">
        <f t="shared" si="7"/>
        <v>0</v>
      </c>
      <c r="T62" s="451">
        <v>0</v>
      </c>
      <c r="U62" s="452">
        <f t="shared" si="8"/>
        <v>0</v>
      </c>
      <c r="V62" s="447">
        <v>0</v>
      </c>
      <c r="W62" s="447">
        <v>0</v>
      </c>
      <c r="X62" s="447">
        <v>0</v>
      </c>
      <c r="Y62" s="447">
        <f t="shared" si="9"/>
        <v>0</v>
      </c>
      <c r="Z62" s="447">
        <v>0</v>
      </c>
      <c r="AA62" s="448">
        <f t="shared" si="10"/>
        <v>0</v>
      </c>
      <c r="AB62" s="449">
        <v>0</v>
      </c>
      <c r="AC62" s="449">
        <v>0</v>
      </c>
      <c r="AD62" s="449">
        <v>2</v>
      </c>
      <c r="AE62" s="449">
        <f t="shared" si="11"/>
        <v>2</v>
      </c>
      <c r="AF62" s="449">
        <v>8</v>
      </c>
      <c r="AG62" s="450">
        <f t="shared" si="12"/>
        <v>10</v>
      </c>
      <c r="AH62" s="453">
        <v>0</v>
      </c>
      <c r="AI62" s="453">
        <v>0</v>
      </c>
      <c r="AJ62" s="453">
        <v>0</v>
      </c>
      <c r="AK62" s="453">
        <f t="shared" si="13"/>
        <v>0</v>
      </c>
      <c r="AL62" s="453">
        <v>0</v>
      </c>
      <c r="AM62" s="454">
        <f t="shared" si="14"/>
        <v>0</v>
      </c>
      <c r="AN62" s="455">
        <v>0</v>
      </c>
      <c r="AO62" s="455">
        <v>0</v>
      </c>
      <c r="AP62" s="447">
        <v>0</v>
      </c>
      <c r="AQ62" s="447">
        <f t="shared" si="15"/>
        <v>0</v>
      </c>
      <c r="AR62" s="448">
        <f t="shared" si="16"/>
        <v>0</v>
      </c>
      <c r="AS62" s="455">
        <v>0</v>
      </c>
      <c r="AT62" s="455">
        <v>0</v>
      </c>
      <c r="AU62" s="447">
        <v>0</v>
      </c>
      <c r="AV62" s="447">
        <f t="shared" si="17"/>
        <v>0</v>
      </c>
      <c r="AW62" s="448">
        <f t="shared" si="18"/>
        <v>0</v>
      </c>
      <c r="AX62" s="455">
        <v>0</v>
      </c>
      <c r="AY62" s="447">
        <v>0</v>
      </c>
      <c r="AZ62" s="447">
        <v>0</v>
      </c>
      <c r="BA62" s="447">
        <f t="shared" si="19"/>
        <v>0</v>
      </c>
      <c r="BB62" s="448">
        <f t="shared" si="20"/>
        <v>0</v>
      </c>
      <c r="BC62" s="447">
        <v>5</v>
      </c>
      <c r="BD62" s="447">
        <f t="shared" si="37"/>
        <v>0</v>
      </c>
      <c r="BE62" s="446">
        <f t="shared" si="38"/>
        <v>7</v>
      </c>
      <c r="BF62" s="447">
        <f t="shared" si="44"/>
        <v>4</v>
      </c>
      <c r="BG62" s="447">
        <f t="shared" si="45"/>
        <v>8</v>
      </c>
      <c r="BH62" s="447">
        <f t="shared" si="0"/>
        <v>19</v>
      </c>
      <c r="BI62" s="447">
        <f t="shared" si="43"/>
        <v>13</v>
      </c>
      <c r="BJ62" s="495">
        <f t="shared" si="25"/>
        <v>32</v>
      </c>
      <c r="BK62" s="437">
        <f t="shared" si="26"/>
        <v>12</v>
      </c>
      <c r="BL62" s="437">
        <f t="shared" si="27"/>
        <v>0</v>
      </c>
      <c r="BM62" s="437">
        <f t="shared" si="28"/>
        <v>0</v>
      </c>
      <c r="BN62" s="456">
        <f t="shared" si="35"/>
        <v>0</v>
      </c>
    </row>
    <row r="63" spans="1:66" ht="18" customHeight="1">
      <c r="A63" s="444">
        <v>54</v>
      </c>
      <c r="B63" s="445" t="s">
        <v>173</v>
      </c>
      <c r="C63" s="446">
        <v>4</v>
      </c>
      <c r="D63" s="446">
        <v>1</v>
      </c>
      <c r="E63" s="448">
        <f t="shared" si="3"/>
        <v>5</v>
      </c>
      <c r="F63" s="447">
        <v>7</v>
      </c>
      <c r="G63" s="447">
        <v>1</v>
      </c>
      <c r="H63" s="447">
        <v>3</v>
      </c>
      <c r="I63" s="447">
        <f t="shared" si="36"/>
        <v>4</v>
      </c>
      <c r="J63" s="448">
        <f t="shared" si="4"/>
        <v>11</v>
      </c>
      <c r="K63" s="449">
        <v>0</v>
      </c>
      <c r="L63" s="449">
        <v>0</v>
      </c>
      <c r="M63" s="449">
        <v>0</v>
      </c>
      <c r="N63" s="449">
        <f t="shared" si="5"/>
        <v>0</v>
      </c>
      <c r="O63" s="450">
        <f t="shared" si="6"/>
        <v>0</v>
      </c>
      <c r="P63" s="451">
        <v>0</v>
      </c>
      <c r="Q63" s="451">
        <v>0</v>
      </c>
      <c r="R63" s="451">
        <v>0</v>
      </c>
      <c r="S63" s="451">
        <f t="shared" si="7"/>
        <v>0</v>
      </c>
      <c r="T63" s="451">
        <v>0</v>
      </c>
      <c r="U63" s="452">
        <f t="shared" si="8"/>
        <v>0</v>
      </c>
      <c r="V63" s="447">
        <v>0</v>
      </c>
      <c r="W63" s="447">
        <v>0</v>
      </c>
      <c r="X63" s="447">
        <v>0</v>
      </c>
      <c r="Y63" s="447">
        <f t="shared" si="9"/>
        <v>0</v>
      </c>
      <c r="Z63" s="447">
        <v>0</v>
      </c>
      <c r="AA63" s="448">
        <f t="shared" si="10"/>
        <v>0</v>
      </c>
      <c r="AB63" s="449">
        <v>1</v>
      </c>
      <c r="AC63" s="449">
        <v>0</v>
      </c>
      <c r="AD63" s="449">
        <v>1</v>
      </c>
      <c r="AE63" s="449">
        <f t="shared" si="11"/>
        <v>1</v>
      </c>
      <c r="AF63" s="449">
        <v>0</v>
      </c>
      <c r="AG63" s="450">
        <f t="shared" si="12"/>
        <v>2</v>
      </c>
      <c r="AH63" s="453">
        <v>0</v>
      </c>
      <c r="AI63" s="453">
        <v>0</v>
      </c>
      <c r="AJ63" s="453">
        <v>0</v>
      </c>
      <c r="AK63" s="453">
        <f t="shared" si="13"/>
        <v>0</v>
      </c>
      <c r="AL63" s="453">
        <v>0</v>
      </c>
      <c r="AM63" s="454">
        <f t="shared" si="14"/>
        <v>0</v>
      </c>
      <c r="AN63" s="455">
        <v>0</v>
      </c>
      <c r="AO63" s="455">
        <v>0</v>
      </c>
      <c r="AP63" s="447">
        <v>0</v>
      </c>
      <c r="AQ63" s="447">
        <f t="shared" si="15"/>
        <v>0</v>
      </c>
      <c r="AR63" s="448">
        <f t="shared" si="16"/>
        <v>0</v>
      </c>
      <c r="AS63" s="455">
        <v>0</v>
      </c>
      <c r="AT63" s="455">
        <v>0</v>
      </c>
      <c r="AU63" s="447">
        <v>0</v>
      </c>
      <c r="AV63" s="447">
        <f t="shared" si="17"/>
        <v>0</v>
      </c>
      <c r="AW63" s="448">
        <f t="shared" si="18"/>
        <v>0</v>
      </c>
      <c r="AX63" s="455">
        <v>0</v>
      </c>
      <c r="AY63" s="447">
        <v>0</v>
      </c>
      <c r="AZ63" s="447">
        <v>0</v>
      </c>
      <c r="BA63" s="447">
        <f t="shared" si="19"/>
        <v>0</v>
      </c>
      <c r="BB63" s="448">
        <f t="shared" si="20"/>
        <v>0</v>
      </c>
      <c r="BC63" s="447">
        <v>0</v>
      </c>
      <c r="BD63" s="447">
        <f t="shared" si="37"/>
        <v>12</v>
      </c>
      <c r="BE63" s="446">
        <f t="shared" si="38"/>
        <v>1</v>
      </c>
      <c r="BF63" s="447">
        <f t="shared" si="44"/>
        <v>1</v>
      </c>
      <c r="BG63" s="447">
        <f t="shared" si="45"/>
        <v>4</v>
      </c>
      <c r="BH63" s="447">
        <f t="shared" si="0"/>
        <v>6</v>
      </c>
      <c r="BI63" s="447">
        <f t="shared" si="43"/>
        <v>0</v>
      </c>
      <c r="BJ63" s="495">
        <f t="shared" si="25"/>
        <v>18</v>
      </c>
      <c r="BK63" s="437">
        <f t="shared" si="26"/>
        <v>5</v>
      </c>
      <c r="BL63" s="437">
        <f t="shared" si="27"/>
        <v>12</v>
      </c>
      <c r="BM63" s="437">
        <f t="shared" si="28"/>
        <v>3</v>
      </c>
      <c r="BN63" s="456">
        <f t="shared" si="35"/>
        <v>2.4</v>
      </c>
    </row>
    <row r="64" spans="1:66" ht="18" customHeight="1">
      <c r="A64" s="444">
        <v>55</v>
      </c>
      <c r="B64" s="445" t="s">
        <v>139</v>
      </c>
      <c r="C64" s="446">
        <v>0</v>
      </c>
      <c r="D64" s="446">
        <v>0</v>
      </c>
      <c r="E64" s="448">
        <f t="shared" si="3"/>
        <v>0</v>
      </c>
      <c r="F64" s="447">
        <v>0</v>
      </c>
      <c r="G64" s="447">
        <v>0</v>
      </c>
      <c r="H64" s="447">
        <v>0</v>
      </c>
      <c r="I64" s="447">
        <f t="shared" si="36"/>
        <v>0</v>
      </c>
      <c r="J64" s="448">
        <f t="shared" si="4"/>
        <v>0</v>
      </c>
      <c r="K64" s="449">
        <v>0</v>
      </c>
      <c r="L64" s="449">
        <v>0</v>
      </c>
      <c r="M64" s="449">
        <v>0</v>
      </c>
      <c r="N64" s="449">
        <f t="shared" si="5"/>
        <v>0</v>
      </c>
      <c r="O64" s="450">
        <f t="shared" si="6"/>
        <v>0</v>
      </c>
      <c r="P64" s="451">
        <v>0</v>
      </c>
      <c r="Q64" s="451">
        <v>0</v>
      </c>
      <c r="R64" s="451">
        <v>0</v>
      </c>
      <c r="S64" s="451">
        <f t="shared" si="7"/>
        <v>0</v>
      </c>
      <c r="T64" s="451">
        <v>0</v>
      </c>
      <c r="U64" s="452">
        <f t="shared" si="8"/>
        <v>0</v>
      </c>
      <c r="V64" s="447">
        <v>0</v>
      </c>
      <c r="W64" s="447">
        <v>0</v>
      </c>
      <c r="X64" s="447">
        <v>0</v>
      </c>
      <c r="Y64" s="447">
        <f t="shared" si="9"/>
        <v>0</v>
      </c>
      <c r="Z64" s="447">
        <v>0</v>
      </c>
      <c r="AA64" s="448">
        <f t="shared" si="10"/>
        <v>0</v>
      </c>
      <c r="AB64" s="449">
        <v>0</v>
      </c>
      <c r="AC64" s="449">
        <v>0</v>
      </c>
      <c r="AD64" s="449">
        <v>0</v>
      </c>
      <c r="AE64" s="449">
        <f t="shared" si="11"/>
        <v>0</v>
      </c>
      <c r="AF64" s="449">
        <v>0</v>
      </c>
      <c r="AG64" s="450">
        <f t="shared" si="12"/>
        <v>0</v>
      </c>
      <c r="AH64" s="453">
        <v>0</v>
      </c>
      <c r="AI64" s="453">
        <v>0</v>
      </c>
      <c r="AJ64" s="453">
        <v>0</v>
      </c>
      <c r="AK64" s="453">
        <f t="shared" si="13"/>
        <v>0</v>
      </c>
      <c r="AL64" s="453">
        <v>0</v>
      </c>
      <c r="AM64" s="454">
        <f t="shared" si="14"/>
        <v>0</v>
      </c>
      <c r="AN64" s="455">
        <v>0</v>
      </c>
      <c r="AO64" s="447">
        <v>0</v>
      </c>
      <c r="AP64" s="447">
        <v>0</v>
      </c>
      <c r="AQ64" s="447">
        <f t="shared" si="15"/>
        <v>0</v>
      </c>
      <c r="AR64" s="448">
        <f t="shared" si="16"/>
        <v>0</v>
      </c>
      <c r="AS64" s="455">
        <v>0</v>
      </c>
      <c r="AT64" s="447">
        <v>0</v>
      </c>
      <c r="AU64" s="447">
        <v>0</v>
      </c>
      <c r="AV64" s="447">
        <f t="shared" si="17"/>
        <v>0</v>
      </c>
      <c r="AW64" s="448">
        <f t="shared" si="18"/>
        <v>0</v>
      </c>
      <c r="AX64" s="455">
        <v>0</v>
      </c>
      <c r="AY64" s="447">
        <v>0</v>
      </c>
      <c r="AZ64" s="447">
        <v>0</v>
      </c>
      <c r="BA64" s="447">
        <f t="shared" si="19"/>
        <v>0</v>
      </c>
      <c r="BB64" s="448">
        <f t="shared" si="20"/>
        <v>0</v>
      </c>
      <c r="BC64" s="447">
        <v>0</v>
      </c>
      <c r="BD64" s="447">
        <f t="shared" si="37"/>
        <v>0</v>
      </c>
      <c r="BE64" s="446">
        <f t="shared" si="38"/>
        <v>0</v>
      </c>
      <c r="BF64" s="447">
        <f t="shared" si="44"/>
        <v>0</v>
      </c>
      <c r="BG64" s="447">
        <f t="shared" si="45"/>
        <v>0</v>
      </c>
      <c r="BH64" s="447">
        <f t="shared" si="0"/>
        <v>0</v>
      </c>
      <c r="BI64" s="447">
        <f t="shared" si="43"/>
        <v>0</v>
      </c>
      <c r="BJ64" s="495">
        <f t="shared" si="25"/>
        <v>0</v>
      </c>
      <c r="BK64" s="437">
        <f t="shared" si="26"/>
        <v>0</v>
      </c>
      <c r="BL64" s="445" t="e">
        <f>BD64/BF64</f>
        <v>#DIV/0!</v>
      </c>
      <c r="BM64" s="445" t="e">
        <f>BD64/BG64</f>
        <v>#DIV/0!</v>
      </c>
      <c r="BN64" s="462" t="e">
        <f>BD64/BK64</f>
        <v>#DIV/0!</v>
      </c>
    </row>
    <row r="65" spans="1:66" ht="18" customHeight="1">
      <c r="A65" s="444">
        <v>56</v>
      </c>
      <c r="B65" s="445" t="s">
        <v>148</v>
      </c>
      <c r="C65" s="446">
        <v>0</v>
      </c>
      <c r="D65" s="446">
        <v>0</v>
      </c>
      <c r="E65" s="448">
        <f t="shared" si="3"/>
        <v>0</v>
      </c>
      <c r="F65" s="447">
        <v>0</v>
      </c>
      <c r="G65" s="447">
        <v>0</v>
      </c>
      <c r="H65" s="447">
        <v>0</v>
      </c>
      <c r="I65" s="447">
        <f t="shared" si="36"/>
        <v>0</v>
      </c>
      <c r="J65" s="448">
        <f t="shared" si="4"/>
        <v>0</v>
      </c>
      <c r="K65" s="449">
        <v>0</v>
      </c>
      <c r="L65" s="449">
        <v>0</v>
      </c>
      <c r="M65" s="449">
        <v>0</v>
      </c>
      <c r="N65" s="449">
        <f t="shared" si="5"/>
        <v>0</v>
      </c>
      <c r="O65" s="450">
        <f t="shared" si="6"/>
        <v>0</v>
      </c>
      <c r="P65" s="451">
        <v>0</v>
      </c>
      <c r="Q65" s="451">
        <v>0</v>
      </c>
      <c r="R65" s="451">
        <v>0</v>
      </c>
      <c r="S65" s="451">
        <f t="shared" si="7"/>
        <v>0</v>
      </c>
      <c r="T65" s="451">
        <v>0</v>
      </c>
      <c r="U65" s="452">
        <f t="shared" si="8"/>
        <v>0</v>
      </c>
      <c r="V65" s="447">
        <v>0</v>
      </c>
      <c r="W65" s="447">
        <v>0</v>
      </c>
      <c r="X65" s="447">
        <v>0</v>
      </c>
      <c r="Y65" s="447">
        <f t="shared" si="9"/>
        <v>0</v>
      </c>
      <c r="Z65" s="447">
        <v>0</v>
      </c>
      <c r="AA65" s="448">
        <f t="shared" si="10"/>
        <v>0</v>
      </c>
      <c r="AB65" s="449">
        <v>0</v>
      </c>
      <c r="AC65" s="449">
        <v>0</v>
      </c>
      <c r="AD65" s="449">
        <v>0</v>
      </c>
      <c r="AE65" s="449">
        <f t="shared" si="11"/>
        <v>0</v>
      </c>
      <c r="AF65" s="449">
        <v>0</v>
      </c>
      <c r="AG65" s="450">
        <f t="shared" si="12"/>
        <v>0</v>
      </c>
      <c r="AH65" s="453">
        <v>0</v>
      </c>
      <c r="AI65" s="453">
        <v>0</v>
      </c>
      <c r="AJ65" s="453">
        <v>0</v>
      </c>
      <c r="AK65" s="453">
        <f t="shared" si="13"/>
        <v>0</v>
      </c>
      <c r="AL65" s="453">
        <v>0</v>
      </c>
      <c r="AM65" s="454">
        <f t="shared" si="14"/>
        <v>0</v>
      </c>
      <c r="AN65" s="455">
        <v>0</v>
      </c>
      <c r="AO65" s="447">
        <v>0</v>
      </c>
      <c r="AP65" s="447">
        <v>0</v>
      </c>
      <c r="AQ65" s="447">
        <f t="shared" si="15"/>
        <v>0</v>
      </c>
      <c r="AR65" s="448">
        <f t="shared" si="16"/>
        <v>0</v>
      </c>
      <c r="AS65" s="455">
        <v>0</v>
      </c>
      <c r="AT65" s="447">
        <v>0</v>
      </c>
      <c r="AU65" s="447">
        <v>0</v>
      </c>
      <c r="AV65" s="447">
        <f t="shared" si="17"/>
        <v>0</v>
      </c>
      <c r="AW65" s="448">
        <f t="shared" si="18"/>
        <v>0</v>
      </c>
      <c r="AX65" s="455">
        <v>0</v>
      </c>
      <c r="AY65" s="447">
        <v>0</v>
      </c>
      <c r="AZ65" s="447">
        <v>0</v>
      </c>
      <c r="BA65" s="447">
        <f t="shared" si="19"/>
        <v>0</v>
      </c>
      <c r="BB65" s="448">
        <f t="shared" si="20"/>
        <v>0</v>
      </c>
      <c r="BC65" s="447">
        <v>0</v>
      </c>
      <c r="BD65" s="447">
        <f t="shared" si="37"/>
        <v>0</v>
      </c>
      <c r="BE65" s="446">
        <f t="shared" si="38"/>
        <v>0</v>
      </c>
      <c r="BF65" s="447">
        <f t="shared" si="44"/>
        <v>0</v>
      </c>
      <c r="BG65" s="447">
        <f t="shared" si="45"/>
        <v>0</v>
      </c>
      <c r="BH65" s="447">
        <f t="shared" si="0"/>
        <v>0</v>
      </c>
      <c r="BI65" s="447">
        <f t="shared" si="43"/>
        <v>0</v>
      </c>
      <c r="BJ65" s="495">
        <f t="shared" si="25"/>
        <v>0</v>
      </c>
      <c r="BK65" s="437">
        <f t="shared" si="26"/>
        <v>0</v>
      </c>
      <c r="BL65" s="437" t="e">
        <f>BD65/BF65</f>
        <v>#DIV/0!</v>
      </c>
      <c r="BM65" s="437" t="e">
        <f>BD65/BG65</f>
        <v>#DIV/0!</v>
      </c>
      <c r="BN65" s="456" t="e">
        <f>BD65/BK65</f>
        <v>#DIV/0!</v>
      </c>
    </row>
    <row r="66" spans="1:66" ht="18" customHeight="1">
      <c r="A66" s="444">
        <v>57</v>
      </c>
      <c r="B66" s="445" t="s">
        <v>282</v>
      </c>
      <c r="C66" s="446">
        <v>0</v>
      </c>
      <c r="D66" s="446">
        <v>0</v>
      </c>
      <c r="E66" s="448">
        <f>SUM(C66:D66)</f>
        <v>0</v>
      </c>
      <c r="F66" s="447">
        <v>0</v>
      </c>
      <c r="G66" s="447">
        <v>0</v>
      </c>
      <c r="H66" s="447">
        <v>0</v>
      </c>
      <c r="I66" s="447">
        <f t="shared" si="36"/>
        <v>0</v>
      </c>
      <c r="J66" s="448">
        <f>SUM(F66:H66)</f>
        <v>0</v>
      </c>
      <c r="K66" s="449">
        <v>0</v>
      </c>
      <c r="L66" s="449">
        <v>0</v>
      </c>
      <c r="M66" s="449">
        <v>0</v>
      </c>
      <c r="N66" s="449">
        <f t="shared" si="5"/>
        <v>0</v>
      </c>
      <c r="O66" s="450">
        <f>SUM(K66:M66)</f>
        <v>0</v>
      </c>
      <c r="P66" s="451">
        <v>0</v>
      </c>
      <c r="Q66" s="451">
        <v>0</v>
      </c>
      <c r="R66" s="451">
        <v>0</v>
      </c>
      <c r="S66" s="451">
        <f t="shared" si="7"/>
        <v>0</v>
      </c>
      <c r="T66" s="451">
        <v>0</v>
      </c>
      <c r="U66" s="452">
        <f t="shared" si="8"/>
        <v>0</v>
      </c>
      <c r="V66" s="447">
        <v>0</v>
      </c>
      <c r="W66" s="447">
        <v>0</v>
      </c>
      <c r="X66" s="447">
        <v>0</v>
      </c>
      <c r="Y66" s="447">
        <f t="shared" si="9"/>
        <v>0</v>
      </c>
      <c r="Z66" s="447">
        <v>0</v>
      </c>
      <c r="AA66" s="448">
        <f t="shared" si="10"/>
        <v>0</v>
      </c>
      <c r="AB66" s="449">
        <v>0</v>
      </c>
      <c r="AC66" s="449">
        <v>2</v>
      </c>
      <c r="AD66" s="449">
        <v>1</v>
      </c>
      <c r="AE66" s="449">
        <f t="shared" si="11"/>
        <v>3</v>
      </c>
      <c r="AF66" s="449">
        <v>1</v>
      </c>
      <c r="AG66" s="450">
        <f t="shared" si="12"/>
        <v>4</v>
      </c>
      <c r="AH66" s="453">
        <v>0</v>
      </c>
      <c r="AI66" s="453">
        <v>0</v>
      </c>
      <c r="AJ66" s="453">
        <v>0</v>
      </c>
      <c r="AK66" s="453">
        <f t="shared" si="13"/>
        <v>0</v>
      </c>
      <c r="AL66" s="453">
        <v>0</v>
      </c>
      <c r="AM66" s="454">
        <f t="shared" si="14"/>
        <v>0</v>
      </c>
      <c r="AN66" s="455">
        <v>0</v>
      </c>
      <c r="AO66" s="455">
        <v>0</v>
      </c>
      <c r="AP66" s="447">
        <v>0</v>
      </c>
      <c r="AQ66" s="447">
        <f t="shared" si="15"/>
        <v>0</v>
      </c>
      <c r="AR66" s="448">
        <f>SUM(AN66:AP66)</f>
        <v>0</v>
      </c>
      <c r="AS66" s="455">
        <v>0</v>
      </c>
      <c r="AT66" s="455">
        <v>0</v>
      </c>
      <c r="AU66" s="447">
        <v>0</v>
      </c>
      <c r="AV66" s="447">
        <f t="shared" si="17"/>
        <v>0</v>
      </c>
      <c r="AW66" s="448">
        <f>SUM(AS66:AU66)</f>
        <v>0</v>
      </c>
      <c r="AX66" s="455">
        <v>0</v>
      </c>
      <c r="AY66" s="447">
        <v>0</v>
      </c>
      <c r="AZ66" s="447">
        <v>0</v>
      </c>
      <c r="BA66" s="447">
        <f t="shared" si="19"/>
        <v>0</v>
      </c>
      <c r="BB66" s="448">
        <f>SUM(AX66:AZ66)</f>
        <v>0</v>
      </c>
      <c r="BC66" s="447">
        <v>0</v>
      </c>
      <c r="BD66" s="447">
        <f t="shared" si="37"/>
        <v>0</v>
      </c>
      <c r="BE66" s="446">
        <f t="shared" si="38"/>
        <v>0</v>
      </c>
      <c r="BF66" s="447">
        <f t="shared" si="44"/>
        <v>2</v>
      </c>
      <c r="BG66" s="447">
        <f t="shared" si="45"/>
        <v>1</v>
      </c>
      <c r="BH66" s="447">
        <f t="shared" si="0"/>
        <v>3</v>
      </c>
      <c r="BI66" s="447">
        <f t="shared" si="43"/>
        <v>1</v>
      </c>
      <c r="BJ66" s="495">
        <f t="shared" si="25"/>
        <v>4</v>
      </c>
      <c r="BK66" s="464">
        <f>SUM(BF66,BG66)</f>
        <v>3</v>
      </c>
      <c r="BL66" s="464">
        <f>BD66/BF66</f>
        <v>0</v>
      </c>
      <c r="BM66" s="464">
        <f>BD66/BG66</f>
        <v>0</v>
      </c>
      <c r="BN66" s="465">
        <f>BD66/BK66</f>
        <v>0</v>
      </c>
    </row>
    <row r="67" spans="1:66" ht="18" customHeight="1">
      <c r="A67" s="444">
        <v>58</v>
      </c>
      <c r="B67" s="445" t="s">
        <v>150</v>
      </c>
      <c r="C67" s="446">
        <v>0</v>
      </c>
      <c r="D67" s="446">
        <v>4</v>
      </c>
      <c r="E67" s="448">
        <f t="shared" si="3"/>
        <v>4</v>
      </c>
      <c r="F67" s="447">
        <v>0</v>
      </c>
      <c r="G67" s="447">
        <v>16</v>
      </c>
      <c r="H67" s="447">
        <v>30</v>
      </c>
      <c r="I67" s="447">
        <f t="shared" si="36"/>
        <v>46</v>
      </c>
      <c r="J67" s="448">
        <f t="shared" si="4"/>
        <v>46</v>
      </c>
      <c r="K67" s="447">
        <v>0</v>
      </c>
      <c r="L67" s="447">
        <v>0</v>
      </c>
      <c r="M67" s="447">
        <v>0</v>
      </c>
      <c r="N67" s="449">
        <f t="shared" si="5"/>
        <v>0</v>
      </c>
      <c r="O67" s="448">
        <f t="shared" si="6"/>
        <v>0</v>
      </c>
      <c r="P67" s="451">
        <v>0</v>
      </c>
      <c r="Q67" s="451">
        <v>0</v>
      </c>
      <c r="R67" s="451">
        <v>0</v>
      </c>
      <c r="S67" s="451">
        <f t="shared" si="7"/>
        <v>0</v>
      </c>
      <c r="T67" s="451">
        <v>0</v>
      </c>
      <c r="U67" s="452">
        <f t="shared" si="8"/>
        <v>0</v>
      </c>
      <c r="V67" s="447">
        <v>0</v>
      </c>
      <c r="W67" s="447">
        <v>0</v>
      </c>
      <c r="X67" s="447">
        <v>0</v>
      </c>
      <c r="Y67" s="447">
        <f t="shared" si="9"/>
        <v>0</v>
      </c>
      <c r="Z67" s="447">
        <v>0</v>
      </c>
      <c r="AA67" s="448">
        <f t="shared" si="10"/>
        <v>0</v>
      </c>
      <c r="AB67" s="449">
        <v>0</v>
      </c>
      <c r="AC67" s="449">
        <v>4</v>
      </c>
      <c r="AD67" s="449">
        <v>18</v>
      </c>
      <c r="AE67" s="449">
        <f t="shared" si="11"/>
        <v>22</v>
      </c>
      <c r="AF67" s="449">
        <v>114</v>
      </c>
      <c r="AG67" s="450">
        <f t="shared" si="12"/>
        <v>136</v>
      </c>
      <c r="AH67" s="453">
        <v>0</v>
      </c>
      <c r="AI67" s="453">
        <v>2</v>
      </c>
      <c r="AJ67" s="453">
        <v>15</v>
      </c>
      <c r="AK67" s="453">
        <f t="shared" si="13"/>
        <v>17</v>
      </c>
      <c r="AL67" s="453">
        <v>0</v>
      </c>
      <c r="AM67" s="454">
        <f t="shared" si="14"/>
        <v>17</v>
      </c>
      <c r="AN67" s="455">
        <v>0</v>
      </c>
      <c r="AO67" s="455">
        <v>0</v>
      </c>
      <c r="AP67" s="447">
        <v>0</v>
      </c>
      <c r="AQ67" s="447">
        <f t="shared" si="15"/>
        <v>0</v>
      </c>
      <c r="AR67" s="448">
        <f t="shared" si="16"/>
        <v>0</v>
      </c>
      <c r="AS67" s="455">
        <v>0</v>
      </c>
      <c r="AT67" s="455">
        <v>0</v>
      </c>
      <c r="AU67" s="447">
        <v>0</v>
      </c>
      <c r="AV67" s="447">
        <f t="shared" si="17"/>
        <v>0</v>
      </c>
      <c r="AW67" s="448">
        <f t="shared" si="18"/>
        <v>0</v>
      </c>
      <c r="AX67" s="455">
        <v>1</v>
      </c>
      <c r="AY67" s="447">
        <v>0</v>
      </c>
      <c r="AZ67" s="447">
        <v>0</v>
      </c>
      <c r="BA67" s="447">
        <f t="shared" si="19"/>
        <v>0</v>
      </c>
      <c r="BB67" s="448">
        <f t="shared" si="20"/>
        <v>1</v>
      </c>
      <c r="BC67" s="447">
        <v>0</v>
      </c>
      <c r="BD67" s="447">
        <f t="shared" si="37"/>
        <v>1</v>
      </c>
      <c r="BE67" s="446">
        <f t="shared" si="38"/>
        <v>4</v>
      </c>
      <c r="BF67" s="447">
        <f t="shared" si="44"/>
        <v>22</v>
      </c>
      <c r="BG67" s="447">
        <f t="shared" si="45"/>
        <v>63</v>
      </c>
      <c r="BH67" s="447">
        <f>SUM(BE67:BG67)</f>
        <v>89</v>
      </c>
      <c r="BI67" s="447">
        <f t="shared" si="43"/>
        <v>114</v>
      </c>
      <c r="BJ67" s="495">
        <f t="shared" si="25"/>
        <v>204</v>
      </c>
      <c r="BK67" s="437">
        <f t="shared" si="26"/>
        <v>85</v>
      </c>
      <c r="BL67" s="445">
        <f t="shared" si="27"/>
        <v>0.045454545454545456</v>
      </c>
      <c r="BM67" s="445">
        <f t="shared" si="28"/>
        <v>0.015873015873015872</v>
      </c>
      <c r="BN67" s="462">
        <f t="shared" si="35"/>
        <v>0.011764705882352941</v>
      </c>
    </row>
    <row r="68" spans="1:66" ht="18" customHeight="1">
      <c r="A68" s="444">
        <v>59</v>
      </c>
      <c r="B68" s="445" t="s">
        <v>41</v>
      </c>
      <c r="C68" s="446">
        <v>1</v>
      </c>
      <c r="D68" s="446">
        <v>0</v>
      </c>
      <c r="E68" s="448">
        <f t="shared" si="3"/>
        <v>1</v>
      </c>
      <c r="F68" s="447">
        <v>35</v>
      </c>
      <c r="G68" s="447">
        <v>8</v>
      </c>
      <c r="H68" s="447">
        <v>3</v>
      </c>
      <c r="I68" s="447">
        <f t="shared" si="36"/>
        <v>11</v>
      </c>
      <c r="J68" s="448">
        <f t="shared" si="4"/>
        <v>46</v>
      </c>
      <c r="K68" s="447">
        <v>0</v>
      </c>
      <c r="L68" s="447">
        <v>0</v>
      </c>
      <c r="M68" s="447">
        <v>0</v>
      </c>
      <c r="N68" s="449">
        <f t="shared" si="5"/>
        <v>0</v>
      </c>
      <c r="O68" s="448">
        <f t="shared" si="6"/>
        <v>0</v>
      </c>
      <c r="P68" s="451">
        <v>0</v>
      </c>
      <c r="Q68" s="451">
        <v>0</v>
      </c>
      <c r="R68" s="451">
        <v>0</v>
      </c>
      <c r="S68" s="451">
        <f t="shared" si="7"/>
        <v>0</v>
      </c>
      <c r="T68" s="451">
        <v>0</v>
      </c>
      <c r="U68" s="452">
        <f t="shared" si="8"/>
        <v>0</v>
      </c>
      <c r="V68" s="447">
        <v>0</v>
      </c>
      <c r="W68" s="447">
        <v>0</v>
      </c>
      <c r="X68" s="447">
        <v>0</v>
      </c>
      <c r="Y68" s="447">
        <f t="shared" si="9"/>
        <v>0</v>
      </c>
      <c r="Z68" s="447">
        <v>0</v>
      </c>
      <c r="AA68" s="448">
        <f t="shared" si="10"/>
        <v>0</v>
      </c>
      <c r="AB68" s="449">
        <v>0</v>
      </c>
      <c r="AC68" s="449">
        <v>0</v>
      </c>
      <c r="AD68" s="449">
        <v>2</v>
      </c>
      <c r="AE68" s="449">
        <f t="shared" si="11"/>
        <v>2</v>
      </c>
      <c r="AF68" s="449">
        <v>13</v>
      </c>
      <c r="AG68" s="450">
        <f t="shared" si="12"/>
        <v>15</v>
      </c>
      <c r="AH68" s="453">
        <v>0</v>
      </c>
      <c r="AI68" s="453">
        <v>4</v>
      </c>
      <c r="AJ68" s="453">
        <v>0</v>
      </c>
      <c r="AK68" s="453">
        <f t="shared" si="13"/>
        <v>4</v>
      </c>
      <c r="AL68" s="453">
        <v>0</v>
      </c>
      <c r="AM68" s="454">
        <f t="shared" si="14"/>
        <v>4</v>
      </c>
      <c r="AN68" s="455">
        <v>0</v>
      </c>
      <c r="AO68" s="447">
        <v>0</v>
      </c>
      <c r="AP68" s="447">
        <v>0</v>
      </c>
      <c r="AQ68" s="447">
        <f t="shared" si="15"/>
        <v>0</v>
      </c>
      <c r="AR68" s="448">
        <f t="shared" si="16"/>
        <v>0</v>
      </c>
      <c r="AS68" s="455">
        <v>0</v>
      </c>
      <c r="AT68" s="447">
        <v>0</v>
      </c>
      <c r="AU68" s="447">
        <v>0</v>
      </c>
      <c r="AV68" s="447">
        <f t="shared" si="17"/>
        <v>0</v>
      </c>
      <c r="AW68" s="448">
        <f t="shared" si="18"/>
        <v>0</v>
      </c>
      <c r="AX68" s="455">
        <v>0</v>
      </c>
      <c r="AY68" s="447">
        <v>0</v>
      </c>
      <c r="AZ68" s="447">
        <v>0</v>
      </c>
      <c r="BA68" s="447">
        <f t="shared" si="19"/>
        <v>0</v>
      </c>
      <c r="BB68" s="448">
        <f t="shared" si="20"/>
        <v>0</v>
      </c>
      <c r="BC68" s="447">
        <v>0</v>
      </c>
      <c r="BD68" s="447">
        <f t="shared" si="37"/>
        <v>36</v>
      </c>
      <c r="BE68" s="446">
        <f t="shared" si="38"/>
        <v>0</v>
      </c>
      <c r="BF68" s="447">
        <f t="shared" si="44"/>
        <v>12</v>
      </c>
      <c r="BG68" s="447">
        <f t="shared" si="45"/>
        <v>5</v>
      </c>
      <c r="BH68" s="447">
        <f aca="true" t="shared" si="46" ref="BH68:BH83">SUM(BE68:BG68)</f>
        <v>17</v>
      </c>
      <c r="BI68" s="447">
        <f t="shared" si="43"/>
        <v>13</v>
      </c>
      <c r="BJ68" s="495">
        <f t="shared" si="25"/>
        <v>66</v>
      </c>
      <c r="BK68" s="437">
        <f t="shared" si="26"/>
        <v>17</v>
      </c>
      <c r="BL68" s="437">
        <f t="shared" si="27"/>
        <v>3</v>
      </c>
      <c r="BM68" s="437">
        <f t="shared" si="28"/>
        <v>7.2</v>
      </c>
      <c r="BN68" s="456">
        <f aca="true" t="shared" si="47" ref="BN68:BN82">BD68/BK68</f>
        <v>2.1176470588235294</v>
      </c>
    </row>
    <row r="69" spans="1:66" ht="18" customHeight="1">
      <c r="A69" s="444">
        <v>60</v>
      </c>
      <c r="B69" s="445" t="s">
        <v>124</v>
      </c>
      <c r="C69" s="446">
        <v>1</v>
      </c>
      <c r="D69" s="446">
        <v>0</v>
      </c>
      <c r="E69" s="448">
        <f t="shared" si="3"/>
        <v>1</v>
      </c>
      <c r="F69" s="447">
        <v>58</v>
      </c>
      <c r="G69" s="447">
        <v>10</v>
      </c>
      <c r="H69" s="447">
        <v>8</v>
      </c>
      <c r="I69" s="447">
        <f t="shared" si="36"/>
        <v>18</v>
      </c>
      <c r="J69" s="448">
        <f t="shared" si="4"/>
        <v>76</v>
      </c>
      <c r="K69" s="447">
        <v>0</v>
      </c>
      <c r="L69" s="447">
        <v>0</v>
      </c>
      <c r="M69" s="447">
        <v>0</v>
      </c>
      <c r="N69" s="449">
        <f t="shared" si="5"/>
        <v>0</v>
      </c>
      <c r="O69" s="448">
        <f t="shared" si="6"/>
        <v>0</v>
      </c>
      <c r="P69" s="451">
        <v>0</v>
      </c>
      <c r="Q69" s="451">
        <v>0</v>
      </c>
      <c r="R69" s="451">
        <v>0</v>
      </c>
      <c r="S69" s="451">
        <f t="shared" si="7"/>
        <v>0</v>
      </c>
      <c r="T69" s="451">
        <v>0</v>
      </c>
      <c r="U69" s="452">
        <f t="shared" si="8"/>
        <v>0</v>
      </c>
      <c r="V69" s="447">
        <v>0</v>
      </c>
      <c r="W69" s="447">
        <v>0</v>
      </c>
      <c r="X69" s="447">
        <v>0</v>
      </c>
      <c r="Y69" s="447">
        <f t="shared" si="9"/>
        <v>0</v>
      </c>
      <c r="Z69" s="447">
        <v>0</v>
      </c>
      <c r="AA69" s="448">
        <f t="shared" si="10"/>
        <v>0</v>
      </c>
      <c r="AB69" s="449">
        <v>0</v>
      </c>
      <c r="AC69" s="449">
        <v>2</v>
      </c>
      <c r="AD69" s="449">
        <v>3</v>
      </c>
      <c r="AE69" s="449">
        <f t="shared" si="11"/>
        <v>5</v>
      </c>
      <c r="AF69" s="449">
        <v>0</v>
      </c>
      <c r="AG69" s="450">
        <f t="shared" si="12"/>
        <v>5</v>
      </c>
      <c r="AH69" s="453">
        <v>0</v>
      </c>
      <c r="AI69" s="453">
        <v>1</v>
      </c>
      <c r="AJ69" s="453">
        <v>2</v>
      </c>
      <c r="AK69" s="453">
        <f t="shared" si="13"/>
        <v>3</v>
      </c>
      <c r="AL69" s="453">
        <v>0</v>
      </c>
      <c r="AM69" s="454">
        <f t="shared" si="14"/>
        <v>3</v>
      </c>
      <c r="AN69" s="455">
        <v>0</v>
      </c>
      <c r="AO69" s="447">
        <v>0</v>
      </c>
      <c r="AP69" s="447">
        <v>0</v>
      </c>
      <c r="AQ69" s="447">
        <f t="shared" si="15"/>
        <v>0</v>
      </c>
      <c r="AR69" s="448">
        <f t="shared" si="16"/>
        <v>0</v>
      </c>
      <c r="AS69" s="455">
        <v>0</v>
      </c>
      <c r="AT69" s="447">
        <v>0</v>
      </c>
      <c r="AU69" s="447">
        <v>0</v>
      </c>
      <c r="AV69" s="447">
        <f t="shared" si="17"/>
        <v>0</v>
      </c>
      <c r="AW69" s="448">
        <f t="shared" si="18"/>
        <v>0</v>
      </c>
      <c r="AX69" s="455">
        <v>0</v>
      </c>
      <c r="AY69" s="447">
        <v>0</v>
      </c>
      <c r="AZ69" s="447">
        <v>0</v>
      </c>
      <c r="BA69" s="447">
        <f t="shared" si="19"/>
        <v>0</v>
      </c>
      <c r="BB69" s="448">
        <f t="shared" si="20"/>
        <v>0</v>
      </c>
      <c r="BC69" s="447">
        <v>0</v>
      </c>
      <c r="BD69" s="447">
        <f t="shared" si="37"/>
        <v>59</v>
      </c>
      <c r="BE69" s="446">
        <f t="shared" si="38"/>
        <v>0</v>
      </c>
      <c r="BF69" s="447">
        <f aca="true" t="shared" si="48" ref="BF69:BF83">SUM(G69,L69,Q69,W69,AC69,AI69,AO69,AT69,AY69)</f>
        <v>13</v>
      </c>
      <c r="BG69" s="447">
        <f t="shared" si="45"/>
        <v>13</v>
      </c>
      <c r="BH69" s="447">
        <f t="shared" si="46"/>
        <v>26</v>
      </c>
      <c r="BI69" s="447">
        <f t="shared" si="43"/>
        <v>0</v>
      </c>
      <c r="BJ69" s="495">
        <f t="shared" si="25"/>
        <v>85</v>
      </c>
      <c r="BK69" s="437">
        <f t="shared" si="26"/>
        <v>26</v>
      </c>
      <c r="BL69" s="437">
        <f t="shared" si="27"/>
        <v>4.538461538461538</v>
      </c>
      <c r="BM69" s="437">
        <f t="shared" si="28"/>
        <v>4.538461538461538</v>
      </c>
      <c r="BN69" s="462">
        <f t="shared" si="47"/>
        <v>2.269230769230769</v>
      </c>
    </row>
    <row r="70" spans="1:66" ht="18" customHeight="1">
      <c r="A70" s="444">
        <v>61</v>
      </c>
      <c r="B70" s="445" t="s">
        <v>125</v>
      </c>
      <c r="C70" s="446">
        <v>0</v>
      </c>
      <c r="D70" s="446">
        <v>0</v>
      </c>
      <c r="E70" s="448">
        <f aca="true" t="shared" si="49" ref="E70:E82">SUM(C70:D70)</f>
        <v>0</v>
      </c>
      <c r="F70" s="447">
        <v>44</v>
      </c>
      <c r="G70" s="447">
        <v>0</v>
      </c>
      <c r="H70" s="447">
        <v>1</v>
      </c>
      <c r="I70" s="447">
        <f t="shared" si="36"/>
        <v>1</v>
      </c>
      <c r="J70" s="448">
        <f aca="true" t="shared" si="50" ref="J70:J82">SUM(F70:H70)</f>
        <v>45</v>
      </c>
      <c r="K70" s="447">
        <v>0</v>
      </c>
      <c r="L70" s="447">
        <v>0</v>
      </c>
      <c r="M70" s="447">
        <v>0</v>
      </c>
      <c r="N70" s="449">
        <f t="shared" si="5"/>
        <v>0</v>
      </c>
      <c r="O70" s="448">
        <f aca="true" t="shared" si="51" ref="O70:O82">SUM(K70:M70)</f>
        <v>0</v>
      </c>
      <c r="P70" s="451">
        <v>0</v>
      </c>
      <c r="Q70" s="451">
        <v>0</v>
      </c>
      <c r="R70" s="451">
        <v>0</v>
      </c>
      <c r="S70" s="451">
        <f t="shared" si="7"/>
        <v>0</v>
      </c>
      <c r="T70" s="451">
        <v>0</v>
      </c>
      <c r="U70" s="452">
        <f t="shared" si="8"/>
        <v>0</v>
      </c>
      <c r="V70" s="447">
        <v>0</v>
      </c>
      <c r="W70" s="447">
        <v>0</v>
      </c>
      <c r="X70" s="447">
        <v>0</v>
      </c>
      <c r="Y70" s="447">
        <f t="shared" si="9"/>
        <v>0</v>
      </c>
      <c r="Z70" s="447">
        <v>0</v>
      </c>
      <c r="AA70" s="448">
        <f t="shared" si="10"/>
        <v>0</v>
      </c>
      <c r="AB70" s="449">
        <v>3</v>
      </c>
      <c r="AC70" s="449">
        <v>0</v>
      </c>
      <c r="AD70" s="449">
        <v>2</v>
      </c>
      <c r="AE70" s="449">
        <f t="shared" si="11"/>
        <v>2</v>
      </c>
      <c r="AF70" s="449">
        <v>0</v>
      </c>
      <c r="AG70" s="450">
        <f t="shared" si="12"/>
        <v>5</v>
      </c>
      <c r="AH70" s="453">
        <v>0</v>
      </c>
      <c r="AI70" s="453">
        <v>0</v>
      </c>
      <c r="AJ70" s="453">
        <v>1</v>
      </c>
      <c r="AK70" s="453">
        <f t="shared" si="13"/>
        <v>1</v>
      </c>
      <c r="AL70" s="453">
        <v>0</v>
      </c>
      <c r="AM70" s="454">
        <f t="shared" si="14"/>
        <v>1</v>
      </c>
      <c r="AN70" s="455">
        <v>2</v>
      </c>
      <c r="AO70" s="447">
        <v>0</v>
      </c>
      <c r="AP70" s="447">
        <v>0</v>
      </c>
      <c r="AQ70" s="447">
        <f t="shared" si="15"/>
        <v>0</v>
      </c>
      <c r="AR70" s="448">
        <f aca="true" t="shared" si="52" ref="AR70:AR82">SUM(AN70:AP70)</f>
        <v>2</v>
      </c>
      <c r="AS70" s="447">
        <v>0</v>
      </c>
      <c r="AT70" s="447">
        <v>0</v>
      </c>
      <c r="AU70" s="447">
        <v>0</v>
      </c>
      <c r="AV70" s="447">
        <f t="shared" si="17"/>
        <v>0</v>
      </c>
      <c r="AW70" s="448">
        <f aca="true" t="shared" si="53" ref="AW70:AW82">SUM(AS70:AU70)</f>
        <v>0</v>
      </c>
      <c r="AX70" s="448">
        <v>0</v>
      </c>
      <c r="AY70" s="447">
        <v>0</v>
      </c>
      <c r="AZ70" s="447">
        <v>0</v>
      </c>
      <c r="BA70" s="447">
        <f t="shared" si="19"/>
        <v>0</v>
      </c>
      <c r="BB70" s="448">
        <f aca="true" t="shared" si="54" ref="BB70:BB82">SUM(AX70:AZ70)</f>
        <v>0</v>
      </c>
      <c r="BC70" s="447">
        <v>0</v>
      </c>
      <c r="BD70" s="447">
        <f t="shared" si="37"/>
        <v>49</v>
      </c>
      <c r="BE70" s="446">
        <f t="shared" si="38"/>
        <v>0</v>
      </c>
      <c r="BF70" s="447">
        <f t="shared" si="48"/>
        <v>0</v>
      </c>
      <c r="BG70" s="447">
        <f t="shared" si="45"/>
        <v>4</v>
      </c>
      <c r="BH70" s="447">
        <f t="shared" si="46"/>
        <v>4</v>
      </c>
      <c r="BI70" s="447">
        <f t="shared" si="43"/>
        <v>0</v>
      </c>
      <c r="BJ70" s="495">
        <f t="shared" si="25"/>
        <v>53</v>
      </c>
      <c r="BK70" s="437">
        <f t="shared" si="26"/>
        <v>4</v>
      </c>
      <c r="BL70" s="437" t="e">
        <f t="shared" si="27"/>
        <v>#DIV/0!</v>
      </c>
      <c r="BM70" s="437">
        <f t="shared" si="28"/>
        <v>12.25</v>
      </c>
      <c r="BN70" s="456">
        <f t="shared" si="47"/>
        <v>12.25</v>
      </c>
    </row>
    <row r="71" spans="1:66" ht="18" customHeight="1">
      <c r="A71" s="444">
        <v>62</v>
      </c>
      <c r="B71" s="445" t="s">
        <v>126</v>
      </c>
      <c r="C71" s="446">
        <v>0</v>
      </c>
      <c r="D71" s="446">
        <v>0</v>
      </c>
      <c r="E71" s="448">
        <f t="shared" si="49"/>
        <v>0</v>
      </c>
      <c r="F71" s="447">
        <v>0</v>
      </c>
      <c r="G71" s="447">
        <v>12</v>
      </c>
      <c r="H71" s="447">
        <v>4</v>
      </c>
      <c r="I71" s="447">
        <f t="shared" si="36"/>
        <v>16</v>
      </c>
      <c r="J71" s="448">
        <f t="shared" si="50"/>
        <v>16</v>
      </c>
      <c r="K71" s="447">
        <v>0</v>
      </c>
      <c r="L71" s="447">
        <v>0</v>
      </c>
      <c r="M71" s="447">
        <v>0</v>
      </c>
      <c r="N71" s="449">
        <f aca="true" t="shared" si="55" ref="N71:N83">SUM(L71:M71)</f>
        <v>0</v>
      </c>
      <c r="O71" s="448">
        <f t="shared" si="51"/>
        <v>0</v>
      </c>
      <c r="P71" s="451">
        <v>0</v>
      </c>
      <c r="Q71" s="451">
        <v>0</v>
      </c>
      <c r="R71" s="451">
        <v>0</v>
      </c>
      <c r="S71" s="451">
        <f aca="true" t="shared" si="56" ref="S71:S83">SUM(Q71:R71)</f>
        <v>0</v>
      </c>
      <c r="T71" s="451">
        <v>0</v>
      </c>
      <c r="U71" s="452">
        <f aca="true" t="shared" si="57" ref="U71:U83">SUM(P71+Q71+R71+T71)</f>
        <v>0</v>
      </c>
      <c r="V71" s="447">
        <v>0</v>
      </c>
      <c r="W71" s="447">
        <v>0</v>
      </c>
      <c r="X71" s="447">
        <v>0</v>
      </c>
      <c r="Y71" s="447">
        <f aca="true" t="shared" si="58" ref="Y71:Y83">SUM(W71:X71)</f>
        <v>0</v>
      </c>
      <c r="Z71" s="447">
        <v>0</v>
      </c>
      <c r="AA71" s="448">
        <f aca="true" t="shared" si="59" ref="AA71:AA83">SUM(V71+W71+X71+Z71)</f>
        <v>0</v>
      </c>
      <c r="AB71" s="449">
        <v>0</v>
      </c>
      <c r="AC71" s="449">
        <v>5</v>
      </c>
      <c r="AD71" s="449">
        <v>4</v>
      </c>
      <c r="AE71" s="449">
        <f aca="true" t="shared" si="60" ref="AE71:AE83">SUM(AC71:AD71)</f>
        <v>9</v>
      </c>
      <c r="AF71" s="449">
        <v>0</v>
      </c>
      <c r="AG71" s="450">
        <f aca="true" t="shared" si="61" ref="AG71:AG83">SUM(AB71+AC71+AD71+AF71)</f>
        <v>9</v>
      </c>
      <c r="AH71" s="453">
        <v>0</v>
      </c>
      <c r="AI71" s="453">
        <v>5</v>
      </c>
      <c r="AJ71" s="453">
        <v>1</v>
      </c>
      <c r="AK71" s="453">
        <f aca="true" t="shared" si="62" ref="AK71:AK83">SUM(AI71:AJ71)</f>
        <v>6</v>
      </c>
      <c r="AL71" s="453">
        <v>0</v>
      </c>
      <c r="AM71" s="454">
        <f aca="true" t="shared" si="63" ref="AM71:AM83">SUM(AH71+AI71+AJ71+AL71)</f>
        <v>6</v>
      </c>
      <c r="AN71" s="455">
        <v>0</v>
      </c>
      <c r="AO71" s="447">
        <v>0</v>
      </c>
      <c r="AP71" s="447">
        <v>0</v>
      </c>
      <c r="AQ71" s="447">
        <f aca="true" t="shared" si="64" ref="AQ71:AQ83">SUM(AO71:AP71)</f>
        <v>0</v>
      </c>
      <c r="AR71" s="448">
        <f t="shared" si="52"/>
        <v>0</v>
      </c>
      <c r="AS71" s="455">
        <v>0</v>
      </c>
      <c r="AT71" s="447">
        <v>0</v>
      </c>
      <c r="AU71" s="447">
        <v>0</v>
      </c>
      <c r="AV71" s="447">
        <f aca="true" t="shared" si="65" ref="AV71:AV83">SUM(AT71:AU71)</f>
        <v>0</v>
      </c>
      <c r="AW71" s="448">
        <f t="shared" si="53"/>
        <v>0</v>
      </c>
      <c r="AX71" s="455">
        <v>0</v>
      </c>
      <c r="AY71" s="447">
        <v>0</v>
      </c>
      <c r="AZ71" s="447">
        <v>0</v>
      </c>
      <c r="BA71" s="447">
        <f aca="true" t="shared" si="66" ref="BA71:BA83">SUM(AY71:AZ71)</f>
        <v>0</v>
      </c>
      <c r="BB71" s="448">
        <f t="shared" si="54"/>
        <v>0</v>
      </c>
      <c r="BC71" s="447">
        <v>0</v>
      </c>
      <c r="BD71" s="447">
        <f t="shared" si="37"/>
        <v>0</v>
      </c>
      <c r="BE71" s="446">
        <f t="shared" si="38"/>
        <v>0</v>
      </c>
      <c r="BF71" s="447">
        <f t="shared" si="48"/>
        <v>22</v>
      </c>
      <c r="BG71" s="447">
        <f t="shared" si="45"/>
        <v>9</v>
      </c>
      <c r="BH71" s="447">
        <f t="shared" si="46"/>
        <v>31</v>
      </c>
      <c r="BI71" s="447">
        <f t="shared" si="43"/>
        <v>0</v>
      </c>
      <c r="BJ71" s="495">
        <f aca="true" t="shared" si="67" ref="BJ71:BJ83">SUM(BD71+BE71+BF71+BG71+BI71)</f>
        <v>31</v>
      </c>
      <c r="BK71" s="437">
        <f aca="true" t="shared" si="68" ref="BK71:BK82">SUM(BF71,BG71)</f>
        <v>31</v>
      </c>
      <c r="BL71" s="437">
        <f t="shared" si="27"/>
        <v>0</v>
      </c>
      <c r="BM71" s="437">
        <f t="shared" si="28"/>
        <v>0</v>
      </c>
      <c r="BN71" s="456">
        <f t="shared" si="47"/>
        <v>0</v>
      </c>
    </row>
    <row r="72" spans="1:66" ht="18" customHeight="1">
      <c r="A72" s="444">
        <v>63</v>
      </c>
      <c r="B72" s="445" t="s">
        <v>288</v>
      </c>
      <c r="C72" s="446">
        <v>0</v>
      </c>
      <c r="D72" s="446">
        <v>0</v>
      </c>
      <c r="E72" s="448">
        <f>SUM(C72:D72)</f>
        <v>0</v>
      </c>
      <c r="F72" s="447">
        <v>0</v>
      </c>
      <c r="G72" s="447">
        <v>3</v>
      </c>
      <c r="H72" s="447">
        <v>3</v>
      </c>
      <c r="I72" s="447">
        <f t="shared" si="36"/>
        <v>6</v>
      </c>
      <c r="J72" s="448">
        <f>SUM(F72:H72)</f>
        <v>6</v>
      </c>
      <c r="K72" s="447">
        <v>0</v>
      </c>
      <c r="L72" s="447">
        <v>0</v>
      </c>
      <c r="M72" s="447">
        <v>0</v>
      </c>
      <c r="N72" s="449">
        <f t="shared" si="55"/>
        <v>0</v>
      </c>
      <c r="O72" s="448">
        <f>SUM(K72:M72)</f>
        <v>0</v>
      </c>
      <c r="P72" s="451">
        <v>0</v>
      </c>
      <c r="Q72" s="451">
        <v>0</v>
      </c>
      <c r="R72" s="451">
        <v>0</v>
      </c>
      <c r="S72" s="451">
        <f t="shared" si="56"/>
        <v>0</v>
      </c>
      <c r="T72" s="451">
        <v>0</v>
      </c>
      <c r="U72" s="452">
        <f t="shared" si="57"/>
        <v>0</v>
      </c>
      <c r="V72" s="447">
        <v>0</v>
      </c>
      <c r="W72" s="447">
        <v>0</v>
      </c>
      <c r="X72" s="447">
        <v>0</v>
      </c>
      <c r="Y72" s="447">
        <f t="shared" si="58"/>
        <v>0</v>
      </c>
      <c r="Z72" s="447">
        <v>0</v>
      </c>
      <c r="AA72" s="448">
        <f t="shared" si="59"/>
        <v>0</v>
      </c>
      <c r="AB72" s="449">
        <v>0</v>
      </c>
      <c r="AC72" s="449">
        <v>1</v>
      </c>
      <c r="AD72" s="449">
        <v>0</v>
      </c>
      <c r="AE72" s="449">
        <f t="shared" si="60"/>
        <v>1</v>
      </c>
      <c r="AF72" s="449">
        <v>3</v>
      </c>
      <c r="AG72" s="450">
        <f t="shared" si="61"/>
        <v>4</v>
      </c>
      <c r="AH72" s="453">
        <v>0</v>
      </c>
      <c r="AI72" s="453">
        <v>0</v>
      </c>
      <c r="AJ72" s="453">
        <v>1</v>
      </c>
      <c r="AK72" s="453">
        <f t="shared" si="62"/>
        <v>1</v>
      </c>
      <c r="AL72" s="453">
        <v>0</v>
      </c>
      <c r="AM72" s="454">
        <f t="shared" si="63"/>
        <v>1</v>
      </c>
      <c r="AN72" s="455">
        <v>0</v>
      </c>
      <c r="AO72" s="447">
        <v>0</v>
      </c>
      <c r="AP72" s="447">
        <v>0</v>
      </c>
      <c r="AQ72" s="447">
        <f t="shared" si="64"/>
        <v>0</v>
      </c>
      <c r="AR72" s="448">
        <f>SUM(AN72:AP72)</f>
        <v>0</v>
      </c>
      <c r="AS72" s="455">
        <v>0</v>
      </c>
      <c r="AT72" s="447">
        <v>0</v>
      </c>
      <c r="AU72" s="447">
        <v>0</v>
      </c>
      <c r="AV72" s="447">
        <f t="shared" si="65"/>
        <v>0</v>
      </c>
      <c r="AW72" s="448">
        <f>SUM(AS72:AU72)</f>
        <v>0</v>
      </c>
      <c r="AX72" s="455">
        <v>0</v>
      </c>
      <c r="AY72" s="447">
        <v>0</v>
      </c>
      <c r="AZ72" s="447">
        <v>0</v>
      </c>
      <c r="BA72" s="447">
        <f t="shared" si="66"/>
        <v>0</v>
      </c>
      <c r="BB72" s="448">
        <f>SUM(AX72:AZ72)</f>
        <v>0</v>
      </c>
      <c r="BC72" s="447">
        <v>0</v>
      </c>
      <c r="BD72" s="447">
        <f t="shared" si="37"/>
        <v>0</v>
      </c>
      <c r="BE72" s="446">
        <f t="shared" si="38"/>
        <v>0</v>
      </c>
      <c r="BF72" s="447">
        <f t="shared" si="48"/>
        <v>4</v>
      </c>
      <c r="BG72" s="447">
        <f t="shared" si="45"/>
        <v>4</v>
      </c>
      <c r="BH72" s="447">
        <f t="shared" si="46"/>
        <v>8</v>
      </c>
      <c r="BI72" s="447">
        <f t="shared" si="43"/>
        <v>3</v>
      </c>
      <c r="BJ72" s="495">
        <f t="shared" si="67"/>
        <v>11</v>
      </c>
      <c r="BK72" s="437"/>
      <c r="BL72" s="437"/>
      <c r="BM72" s="437"/>
      <c r="BN72" s="456"/>
    </row>
    <row r="73" spans="1:66" ht="18" customHeight="1">
      <c r="A73" s="444">
        <v>64</v>
      </c>
      <c r="B73" s="445" t="s">
        <v>98</v>
      </c>
      <c r="C73" s="446">
        <v>0</v>
      </c>
      <c r="D73" s="446">
        <v>11</v>
      </c>
      <c r="E73" s="448">
        <f t="shared" si="49"/>
        <v>11</v>
      </c>
      <c r="F73" s="447">
        <v>0</v>
      </c>
      <c r="G73" s="447">
        <v>1</v>
      </c>
      <c r="H73" s="447">
        <v>3</v>
      </c>
      <c r="I73" s="447">
        <f t="shared" si="36"/>
        <v>4</v>
      </c>
      <c r="J73" s="448">
        <f t="shared" si="50"/>
        <v>4</v>
      </c>
      <c r="K73" s="447">
        <v>0</v>
      </c>
      <c r="L73" s="447">
        <v>13</v>
      </c>
      <c r="M73" s="447">
        <v>36</v>
      </c>
      <c r="N73" s="449">
        <f t="shared" si="55"/>
        <v>49</v>
      </c>
      <c r="O73" s="448">
        <f t="shared" si="51"/>
        <v>49</v>
      </c>
      <c r="P73" s="451">
        <v>0</v>
      </c>
      <c r="Q73" s="451">
        <v>0</v>
      </c>
      <c r="R73" s="451">
        <v>0</v>
      </c>
      <c r="S73" s="451">
        <f t="shared" si="56"/>
        <v>0</v>
      </c>
      <c r="T73" s="451">
        <v>0</v>
      </c>
      <c r="U73" s="452">
        <f t="shared" si="57"/>
        <v>0</v>
      </c>
      <c r="V73" s="447">
        <v>0</v>
      </c>
      <c r="W73" s="447">
        <v>0</v>
      </c>
      <c r="X73" s="447">
        <v>0</v>
      </c>
      <c r="Y73" s="447">
        <f t="shared" si="58"/>
        <v>0</v>
      </c>
      <c r="Z73" s="447">
        <v>0</v>
      </c>
      <c r="AA73" s="448">
        <f t="shared" si="59"/>
        <v>0</v>
      </c>
      <c r="AB73" s="449">
        <v>0</v>
      </c>
      <c r="AC73" s="449">
        <v>0</v>
      </c>
      <c r="AD73" s="449">
        <v>0</v>
      </c>
      <c r="AE73" s="449">
        <f t="shared" si="60"/>
        <v>0</v>
      </c>
      <c r="AF73" s="449">
        <v>33</v>
      </c>
      <c r="AG73" s="450">
        <f t="shared" si="61"/>
        <v>33</v>
      </c>
      <c r="AH73" s="453">
        <v>0</v>
      </c>
      <c r="AI73" s="453">
        <v>0</v>
      </c>
      <c r="AJ73" s="453">
        <v>0</v>
      </c>
      <c r="AK73" s="453">
        <f t="shared" si="62"/>
        <v>0</v>
      </c>
      <c r="AL73" s="453">
        <v>0</v>
      </c>
      <c r="AM73" s="454">
        <f t="shared" si="63"/>
        <v>0</v>
      </c>
      <c r="AN73" s="455">
        <v>0</v>
      </c>
      <c r="AO73" s="447">
        <v>0</v>
      </c>
      <c r="AP73" s="447">
        <v>0</v>
      </c>
      <c r="AQ73" s="447">
        <f t="shared" si="64"/>
        <v>0</v>
      </c>
      <c r="AR73" s="448">
        <f t="shared" si="52"/>
        <v>0</v>
      </c>
      <c r="AS73" s="455">
        <v>4</v>
      </c>
      <c r="AT73" s="447">
        <v>0</v>
      </c>
      <c r="AU73" s="447">
        <v>0</v>
      </c>
      <c r="AV73" s="447">
        <f t="shared" si="65"/>
        <v>0</v>
      </c>
      <c r="AW73" s="448">
        <f t="shared" si="53"/>
        <v>4</v>
      </c>
      <c r="AX73" s="455">
        <v>0</v>
      </c>
      <c r="AY73" s="447">
        <v>0</v>
      </c>
      <c r="AZ73" s="447">
        <v>0</v>
      </c>
      <c r="BA73" s="447">
        <f t="shared" si="66"/>
        <v>0</v>
      </c>
      <c r="BB73" s="448">
        <f t="shared" si="54"/>
        <v>0</v>
      </c>
      <c r="BC73" s="447">
        <v>15</v>
      </c>
      <c r="BD73" s="447">
        <f t="shared" si="37"/>
        <v>4</v>
      </c>
      <c r="BE73" s="446">
        <f t="shared" si="38"/>
        <v>11</v>
      </c>
      <c r="BF73" s="447">
        <f t="shared" si="48"/>
        <v>14</v>
      </c>
      <c r="BG73" s="447">
        <f t="shared" si="45"/>
        <v>39</v>
      </c>
      <c r="BH73" s="447">
        <f t="shared" si="46"/>
        <v>64</v>
      </c>
      <c r="BI73" s="447">
        <f t="shared" si="43"/>
        <v>48</v>
      </c>
      <c r="BJ73" s="495">
        <f t="shared" si="67"/>
        <v>116</v>
      </c>
      <c r="BK73" s="437">
        <f t="shared" si="68"/>
        <v>53</v>
      </c>
      <c r="BL73" s="437">
        <f t="shared" si="27"/>
        <v>0.2857142857142857</v>
      </c>
      <c r="BM73" s="437">
        <f t="shared" si="28"/>
        <v>0.10256410256410256</v>
      </c>
      <c r="BN73" s="456">
        <f t="shared" si="47"/>
        <v>0.07547169811320754</v>
      </c>
    </row>
    <row r="74" spans="1:66" ht="18" customHeight="1">
      <c r="A74" s="444">
        <v>65</v>
      </c>
      <c r="B74" s="445" t="s">
        <v>126</v>
      </c>
      <c r="C74" s="446">
        <v>0</v>
      </c>
      <c r="D74" s="446">
        <v>0</v>
      </c>
      <c r="E74" s="448">
        <f t="shared" si="49"/>
        <v>0</v>
      </c>
      <c r="F74" s="447">
        <v>0</v>
      </c>
      <c r="G74" s="447">
        <v>1</v>
      </c>
      <c r="H74" s="447">
        <v>1</v>
      </c>
      <c r="I74" s="447">
        <f t="shared" si="36"/>
        <v>2</v>
      </c>
      <c r="J74" s="448">
        <f t="shared" si="50"/>
        <v>2</v>
      </c>
      <c r="K74" s="447">
        <v>0</v>
      </c>
      <c r="L74" s="447">
        <v>13</v>
      </c>
      <c r="M74" s="447">
        <v>14</v>
      </c>
      <c r="N74" s="449">
        <f t="shared" si="55"/>
        <v>27</v>
      </c>
      <c r="O74" s="448">
        <f t="shared" si="51"/>
        <v>27</v>
      </c>
      <c r="P74" s="451">
        <v>0</v>
      </c>
      <c r="Q74" s="451">
        <v>0</v>
      </c>
      <c r="R74" s="451">
        <v>0</v>
      </c>
      <c r="S74" s="451">
        <f t="shared" si="56"/>
        <v>0</v>
      </c>
      <c r="T74" s="451">
        <v>0</v>
      </c>
      <c r="U74" s="452">
        <f t="shared" si="57"/>
        <v>0</v>
      </c>
      <c r="V74" s="447">
        <v>0</v>
      </c>
      <c r="W74" s="447">
        <v>0</v>
      </c>
      <c r="X74" s="447">
        <v>0</v>
      </c>
      <c r="Y74" s="447">
        <f t="shared" si="58"/>
        <v>0</v>
      </c>
      <c r="Z74" s="447">
        <v>0</v>
      </c>
      <c r="AA74" s="448">
        <f t="shared" si="59"/>
        <v>0</v>
      </c>
      <c r="AB74" s="449">
        <v>0</v>
      </c>
      <c r="AC74" s="449">
        <v>0</v>
      </c>
      <c r="AD74" s="449">
        <v>0</v>
      </c>
      <c r="AE74" s="449">
        <f t="shared" si="60"/>
        <v>0</v>
      </c>
      <c r="AF74" s="449">
        <v>1</v>
      </c>
      <c r="AG74" s="450">
        <f t="shared" si="61"/>
        <v>1</v>
      </c>
      <c r="AH74" s="453">
        <v>0</v>
      </c>
      <c r="AI74" s="453">
        <v>0</v>
      </c>
      <c r="AJ74" s="453">
        <v>0</v>
      </c>
      <c r="AK74" s="453">
        <f t="shared" si="62"/>
        <v>0</v>
      </c>
      <c r="AL74" s="453">
        <v>0</v>
      </c>
      <c r="AM74" s="454">
        <f t="shared" si="63"/>
        <v>0</v>
      </c>
      <c r="AN74" s="447">
        <v>0</v>
      </c>
      <c r="AO74" s="447">
        <v>0</v>
      </c>
      <c r="AP74" s="447">
        <v>0</v>
      </c>
      <c r="AQ74" s="447">
        <f t="shared" si="64"/>
        <v>0</v>
      </c>
      <c r="AR74" s="448">
        <f t="shared" si="52"/>
        <v>0</v>
      </c>
      <c r="AS74" s="455">
        <v>0</v>
      </c>
      <c r="AT74" s="447">
        <v>0</v>
      </c>
      <c r="AU74" s="447">
        <v>0</v>
      </c>
      <c r="AV74" s="447">
        <f t="shared" si="65"/>
        <v>0</v>
      </c>
      <c r="AW74" s="448">
        <f t="shared" si="53"/>
        <v>0</v>
      </c>
      <c r="AX74" s="455">
        <v>0</v>
      </c>
      <c r="AY74" s="447">
        <v>0</v>
      </c>
      <c r="AZ74" s="447">
        <v>0</v>
      </c>
      <c r="BA74" s="447">
        <f t="shared" si="66"/>
        <v>0</v>
      </c>
      <c r="BB74" s="448">
        <f t="shared" si="54"/>
        <v>0</v>
      </c>
      <c r="BC74" s="447">
        <v>0</v>
      </c>
      <c r="BD74" s="447">
        <f t="shared" si="37"/>
        <v>0</v>
      </c>
      <c r="BE74" s="446">
        <f t="shared" si="38"/>
        <v>0</v>
      </c>
      <c r="BF74" s="447">
        <f t="shared" si="48"/>
        <v>14</v>
      </c>
      <c r="BG74" s="447">
        <f t="shared" si="45"/>
        <v>15</v>
      </c>
      <c r="BH74" s="447">
        <f t="shared" si="46"/>
        <v>29</v>
      </c>
      <c r="BI74" s="447">
        <f t="shared" si="43"/>
        <v>1</v>
      </c>
      <c r="BJ74" s="495">
        <f t="shared" si="67"/>
        <v>30</v>
      </c>
      <c r="BK74" s="437">
        <f t="shared" si="68"/>
        <v>29</v>
      </c>
      <c r="BL74" s="437">
        <f t="shared" si="27"/>
        <v>0</v>
      </c>
      <c r="BM74" s="437">
        <f t="shared" si="28"/>
        <v>0</v>
      </c>
      <c r="BN74" s="456">
        <f t="shared" si="47"/>
        <v>0</v>
      </c>
    </row>
    <row r="75" spans="1:66" ht="18" customHeight="1">
      <c r="A75" s="444">
        <v>66</v>
      </c>
      <c r="B75" s="445" t="s">
        <v>151</v>
      </c>
      <c r="C75" s="446">
        <v>0</v>
      </c>
      <c r="D75" s="446">
        <v>0</v>
      </c>
      <c r="E75" s="448">
        <f t="shared" si="49"/>
        <v>0</v>
      </c>
      <c r="F75" s="447">
        <v>1</v>
      </c>
      <c r="G75" s="447">
        <v>1</v>
      </c>
      <c r="H75" s="447">
        <v>0</v>
      </c>
      <c r="I75" s="447">
        <f t="shared" si="36"/>
        <v>1</v>
      </c>
      <c r="J75" s="448">
        <f t="shared" si="50"/>
        <v>2</v>
      </c>
      <c r="K75" s="447">
        <v>2</v>
      </c>
      <c r="L75" s="447">
        <v>3</v>
      </c>
      <c r="M75" s="447">
        <v>6</v>
      </c>
      <c r="N75" s="449">
        <f t="shared" si="55"/>
        <v>9</v>
      </c>
      <c r="O75" s="448">
        <f t="shared" si="51"/>
        <v>11</v>
      </c>
      <c r="P75" s="451">
        <v>0</v>
      </c>
      <c r="Q75" s="451">
        <v>0</v>
      </c>
      <c r="R75" s="451">
        <v>0</v>
      </c>
      <c r="S75" s="451">
        <f t="shared" si="56"/>
        <v>0</v>
      </c>
      <c r="T75" s="451">
        <v>0</v>
      </c>
      <c r="U75" s="452">
        <f t="shared" si="57"/>
        <v>0</v>
      </c>
      <c r="V75" s="447">
        <v>0</v>
      </c>
      <c r="W75" s="447">
        <v>0</v>
      </c>
      <c r="X75" s="447">
        <v>0</v>
      </c>
      <c r="Y75" s="447">
        <f t="shared" si="58"/>
        <v>0</v>
      </c>
      <c r="Z75" s="447">
        <v>0</v>
      </c>
      <c r="AA75" s="448">
        <f t="shared" si="59"/>
        <v>0</v>
      </c>
      <c r="AB75" s="449">
        <v>0</v>
      </c>
      <c r="AC75" s="449">
        <v>0</v>
      </c>
      <c r="AD75" s="449">
        <v>0</v>
      </c>
      <c r="AE75" s="449">
        <f t="shared" si="60"/>
        <v>0</v>
      </c>
      <c r="AF75" s="449">
        <v>1</v>
      </c>
      <c r="AG75" s="450">
        <f t="shared" si="61"/>
        <v>1</v>
      </c>
      <c r="AH75" s="453">
        <v>0</v>
      </c>
      <c r="AI75" s="453">
        <v>0</v>
      </c>
      <c r="AJ75" s="453">
        <v>0</v>
      </c>
      <c r="AK75" s="453">
        <f t="shared" si="62"/>
        <v>0</v>
      </c>
      <c r="AL75" s="453">
        <v>0</v>
      </c>
      <c r="AM75" s="454">
        <f t="shared" si="63"/>
        <v>0</v>
      </c>
      <c r="AN75" s="455">
        <v>0</v>
      </c>
      <c r="AO75" s="447">
        <v>0</v>
      </c>
      <c r="AP75" s="447">
        <v>0</v>
      </c>
      <c r="AQ75" s="447">
        <f t="shared" si="64"/>
        <v>0</v>
      </c>
      <c r="AR75" s="448">
        <f t="shared" si="52"/>
        <v>0</v>
      </c>
      <c r="AS75" s="447">
        <v>0</v>
      </c>
      <c r="AT75" s="447">
        <v>0</v>
      </c>
      <c r="AU75" s="447">
        <v>0</v>
      </c>
      <c r="AV75" s="447">
        <f t="shared" si="65"/>
        <v>0</v>
      </c>
      <c r="AW75" s="448">
        <f t="shared" si="53"/>
        <v>0</v>
      </c>
      <c r="AX75" s="447">
        <v>0</v>
      </c>
      <c r="AY75" s="447">
        <v>0</v>
      </c>
      <c r="AZ75" s="447">
        <v>0</v>
      </c>
      <c r="BA75" s="447">
        <f t="shared" si="66"/>
        <v>0</v>
      </c>
      <c r="BB75" s="448">
        <f t="shared" si="54"/>
        <v>0</v>
      </c>
      <c r="BC75" s="447">
        <v>0</v>
      </c>
      <c r="BD75" s="447">
        <f t="shared" si="37"/>
        <v>3</v>
      </c>
      <c r="BE75" s="446">
        <f t="shared" si="38"/>
        <v>0</v>
      </c>
      <c r="BF75" s="447">
        <f t="shared" si="48"/>
        <v>4</v>
      </c>
      <c r="BG75" s="447">
        <f t="shared" si="45"/>
        <v>6</v>
      </c>
      <c r="BH75" s="447">
        <f t="shared" si="46"/>
        <v>10</v>
      </c>
      <c r="BI75" s="447">
        <f t="shared" si="43"/>
        <v>1</v>
      </c>
      <c r="BJ75" s="495">
        <f t="shared" si="67"/>
        <v>14</v>
      </c>
      <c r="BK75" s="437">
        <f t="shared" si="68"/>
        <v>10</v>
      </c>
      <c r="BL75" s="437">
        <f t="shared" si="27"/>
        <v>0.75</v>
      </c>
      <c r="BM75" s="437">
        <f t="shared" si="28"/>
        <v>0.5</v>
      </c>
      <c r="BN75" s="456">
        <f t="shared" si="47"/>
        <v>0.3</v>
      </c>
    </row>
    <row r="76" spans="1:66" ht="18" customHeight="1">
      <c r="A76" s="444">
        <v>67</v>
      </c>
      <c r="B76" s="445" t="s">
        <v>99</v>
      </c>
      <c r="C76" s="446">
        <v>4</v>
      </c>
      <c r="D76" s="446">
        <v>0</v>
      </c>
      <c r="E76" s="448">
        <f t="shared" si="49"/>
        <v>4</v>
      </c>
      <c r="F76" s="447">
        <v>24</v>
      </c>
      <c r="G76" s="447">
        <v>1</v>
      </c>
      <c r="H76" s="447">
        <v>1</v>
      </c>
      <c r="I76" s="447">
        <f t="shared" si="36"/>
        <v>2</v>
      </c>
      <c r="J76" s="448">
        <f t="shared" si="50"/>
        <v>26</v>
      </c>
      <c r="K76" s="447">
        <v>3</v>
      </c>
      <c r="L76" s="447">
        <v>6</v>
      </c>
      <c r="M76" s="447">
        <v>6</v>
      </c>
      <c r="N76" s="449">
        <f t="shared" si="55"/>
        <v>12</v>
      </c>
      <c r="O76" s="448">
        <f t="shared" si="51"/>
        <v>15</v>
      </c>
      <c r="P76" s="451">
        <v>0</v>
      </c>
      <c r="Q76" s="451">
        <v>0</v>
      </c>
      <c r="R76" s="451">
        <v>0</v>
      </c>
      <c r="S76" s="451">
        <f t="shared" si="56"/>
        <v>0</v>
      </c>
      <c r="T76" s="451">
        <v>0</v>
      </c>
      <c r="U76" s="452">
        <f t="shared" si="57"/>
        <v>0</v>
      </c>
      <c r="V76" s="447">
        <v>0</v>
      </c>
      <c r="W76" s="447">
        <v>0</v>
      </c>
      <c r="X76" s="447">
        <v>0</v>
      </c>
      <c r="Y76" s="447">
        <f t="shared" si="58"/>
        <v>0</v>
      </c>
      <c r="Z76" s="447">
        <v>0</v>
      </c>
      <c r="AA76" s="448">
        <f t="shared" si="59"/>
        <v>0</v>
      </c>
      <c r="AB76" s="449">
        <v>0</v>
      </c>
      <c r="AC76" s="449">
        <v>0</v>
      </c>
      <c r="AD76" s="449">
        <v>0</v>
      </c>
      <c r="AE76" s="449">
        <f t="shared" si="60"/>
        <v>0</v>
      </c>
      <c r="AF76" s="449">
        <v>1</v>
      </c>
      <c r="AG76" s="450">
        <f t="shared" si="61"/>
        <v>1</v>
      </c>
      <c r="AH76" s="453">
        <v>1</v>
      </c>
      <c r="AI76" s="453">
        <v>0</v>
      </c>
      <c r="AJ76" s="453">
        <v>0</v>
      </c>
      <c r="AK76" s="453">
        <f t="shared" si="62"/>
        <v>0</v>
      </c>
      <c r="AL76" s="453">
        <v>0</v>
      </c>
      <c r="AM76" s="454">
        <f t="shared" si="63"/>
        <v>1</v>
      </c>
      <c r="AN76" s="455">
        <v>0</v>
      </c>
      <c r="AO76" s="447">
        <v>0</v>
      </c>
      <c r="AP76" s="447">
        <v>0</v>
      </c>
      <c r="AQ76" s="447">
        <f t="shared" si="64"/>
        <v>0</v>
      </c>
      <c r="AR76" s="448">
        <f t="shared" si="52"/>
        <v>0</v>
      </c>
      <c r="AS76" s="455">
        <v>0</v>
      </c>
      <c r="AT76" s="447">
        <v>0</v>
      </c>
      <c r="AU76" s="447">
        <v>0</v>
      </c>
      <c r="AV76" s="447">
        <f t="shared" si="65"/>
        <v>0</v>
      </c>
      <c r="AW76" s="448">
        <f t="shared" si="53"/>
        <v>0</v>
      </c>
      <c r="AX76" s="455">
        <v>0</v>
      </c>
      <c r="AY76" s="447">
        <v>0</v>
      </c>
      <c r="AZ76" s="447">
        <v>0</v>
      </c>
      <c r="BA76" s="447">
        <f t="shared" si="66"/>
        <v>0</v>
      </c>
      <c r="BB76" s="448">
        <f t="shared" si="54"/>
        <v>0</v>
      </c>
      <c r="BC76" s="447">
        <v>0</v>
      </c>
      <c r="BD76" s="447">
        <f t="shared" si="37"/>
        <v>32</v>
      </c>
      <c r="BE76" s="446">
        <f t="shared" si="38"/>
        <v>0</v>
      </c>
      <c r="BF76" s="447">
        <f t="shared" si="48"/>
        <v>7</v>
      </c>
      <c r="BG76" s="447">
        <f t="shared" si="45"/>
        <v>7</v>
      </c>
      <c r="BH76" s="447">
        <f t="shared" si="46"/>
        <v>14</v>
      </c>
      <c r="BI76" s="447">
        <f t="shared" si="43"/>
        <v>1</v>
      </c>
      <c r="BJ76" s="495">
        <f t="shared" si="67"/>
        <v>47</v>
      </c>
      <c r="BK76" s="424">
        <f t="shared" si="68"/>
        <v>14</v>
      </c>
      <c r="BL76" s="424">
        <f t="shared" si="27"/>
        <v>4.571428571428571</v>
      </c>
      <c r="BM76" s="424">
        <f t="shared" si="28"/>
        <v>4.571428571428571</v>
      </c>
      <c r="BN76" s="463">
        <f t="shared" si="47"/>
        <v>2.2857142857142856</v>
      </c>
    </row>
    <row r="77" spans="1:66" ht="18" customHeight="1">
      <c r="A77" s="444">
        <v>68</v>
      </c>
      <c r="B77" s="445" t="s">
        <v>100</v>
      </c>
      <c r="C77" s="446">
        <v>0</v>
      </c>
      <c r="D77" s="446">
        <v>0</v>
      </c>
      <c r="E77" s="448">
        <f>SUM(C77:D77)</f>
        <v>0</v>
      </c>
      <c r="F77" s="447">
        <v>17</v>
      </c>
      <c r="G77" s="447">
        <v>1</v>
      </c>
      <c r="H77" s="447">
        <v>1</v>
      </c>
      <c r="I77" s="447">
        <f t="shared" si="36"/>
        <v>2</v>
      </c>
      <c r="J77" s="448">
        <f>SUM(F77:H77)</f>
        <v>19</v>
      </c>
      <c r="K77" s="447">
        <v>14</v>
      </c>
      <c r="L77" s="447">
        <v>8</v>
      </c>
      <c r="M77" s="447">
        <v>9</v>
      </c>
      <c r="N77" s="449">
        <f t="shared" si="55"/>
        <v>17</v>
      </c>
      <c r="O77" s="448">
        <f>SUM(K77:M77)</f>
        <v>31</v>
      </c>
      <c r="P77" s="451">
        <v>0</v>
      </c>
      <c r="Q77" s="451">
        <v>0</v>
      </c>
      <c r="R77" s="451">
        <v>0</v>
      </c>
      <c r="S77" s="451">
        <f t="shared" si="56"/>
        <v>0</v>
      </c>
      <c r="T77" s="451">
        <v>0</v>
      </c>
      <c r="U77" s="452">
        <f t="shared" si="57"/>
        <v>0</v>
      </c>
      <c r="V77" s="447">
        <v>0</v>
      </c>
      <c r="W77" s="447">
        <v>0</v>
      </c>
      <c r="X77" s="447">
        <v>0</v>
      </c>
      <c r="Y77" s="447">
        <f t="shared" si="58"/>
        <v>0</v>
      </c>
      <c r="Z77" s="447">
        <v>0</v>
      </c>
      <c r="AA77" s="448">
        <f t="shared" si="59"/>
        <v>0</v>
      </c>
      <c r="AB77" s="449">
        <v>0</v>
      </c>
      <c r="AC77" s="449">
        <v>0</v>
      </c>
      <c r="AD77" s="449">
        <v>0</v>
      </c>
      <c r="AE77" s="449">
        <f t="shared" si="60"/>
        <v>0</v>
      </c>
      <c r="AF77" s="449">
        <v>1</v>
      </c>
      <c r="AG77" s="450">
        <f t="shared" si="61"/>
        <v>1</v>
      </c>
      <c r="AH77" s="453">
        <v>0</v>
      </c>
      <c r="AI77" s="453">
        <v>0</v>
      </c>
      <c r="AJ77" s="453">
        <v>0</v>
      </c>
      <c r="AK77" s="453">
        <f t="shared" si="62"/>
        <v>0</v>
      </c>
      <c r="AL77" s="453">
        <v>0</v>
      </c>
      <c r="AM77" s="454">
        <f t="shared" si="63"/>
        <v>0</v>
      </c>
      <c r="AN77" s="455">
        <v>0</v>
      </c>
      <c r="AO77" s="447">
        <v>0</v>
      </c>
      <c r="AP77" s="447">
        <v>0</v>
      </c>
      <c r="AQ77" s="447">
        <f t="shared" si="64"/>
        <v>0</v>
      </c>
      <c r="AR77" s="448">
        <f>SUM(AN77:AP77)</f>
        <v>0</v>
      </c>
      <c r="AS77" s="455">
        <v>0</v>
      </c>
      <c r="AT77" s="447">
        <v>0</v>
      </c>
      <c r="AU77" s="447">
        <v>0</v>
      </c>
      <c r="AV77" s="447">
        <f t="shared" si="65"/>
        <v>0</v>
      </c>
      <c r="AW77" s="448">
        <f>SUM(AS77:AU77)</f>
        <v>0</v>
      </c>
      <c r="AX77" s="455">
        <v>0</v>
      </c>
      <c r="AY77" s="447">
        <v>0</v>
      </c>
      <c r="AZ77" s="447">
        <v>0</v>
      </c>
      <c r="BA77" s="447">
        <f t="shared" si="66"/>
        <v>0</v>
      </c>
      <c r="BB77" s="448">
        <f>SUM(AX77:AZ77)</f>
        <v>0</v>
      </c>
      <c r="BC77" s="447">
        <v>0</v>
      </c>
      <c r="BD77" s="447">
        <f t="shared" si="37"/>
        <v>31</v>
      </c>
      <c r="BE77" s="446">
        <f t="shared" si="38"/>
        <v>0</v>
      </c>
      <c r="BF77" s="447">
        <f t="shared" si="48"/>
        <v>9</v>
      </c>
      <c r="BG77" s="447">
        <f t="shared" si="45"/>
        <v>10</v>
      </c>
      <c r="BH77" s="447">
        <f t="shared" si="46"/>
        <v>19</v>
      </c>
      <c r="BI77" s="447">
        <f t="shared" si="43"/>
        <v>1</v>
      </c>
      <c r="BJ77" s="495">
        <f t="shared" si="67"/>
        <v>51</v>
      </c>
      <c r="BK77" s="458">
        <f>SUM(BF77,BG77)</f>
        <v>19</v>
      </c>
      <c r="BL77" s="458">
        <f>BD77/BF77</f>
        <v>3.4444444444444446</v>
      </c>
      <c r="BM77" s="458">
        <f>BD77/BG77</f>
        <v>3.1</v>
      </c>
      <c r="BN77" s="459">
        <f>BD77/BK77</f>
        <v>1.631578947368421</v>
      </c>
    </row>
    <row r="78" spans="1:66" ht="18" customHeight="1">
      <c r="A78" s="444">
        <v>69</v>
      </c>
      <c r="B78" s="445" t="s">
        <v>130</v>
      </c>
      <c r="C78" s="446">
        <v>2</v>
      </c>
      <c r="D78" s="446">
        <v>0</v>
      </c>
      <c r="E78" s="448">
        <f>SUM(C78:D78)</f>
        <v>2</v>
      </c>
      <c r="F78" s="447">
        <v>17</v>
      </c>
      <c r="G78" s="447">
        <v>1</v>
      </c>
      <c r="H78" s="447">
        <v>1</v>
      </c>
      <c r="I78" s="447">
        <f t="shared" si="36"/>
        <v>2</v>
      </c>
      <c r="J78" s="448">
        <f>SUM(F78:H78)</f>
        <v>19</v>
      </c>
      <c r="K78" s="447">
        <v>15</v>
      </c>
      <c r="L78" s="447">
        <v>5</v>
      </c>
      <c r="M78" s="447">
        <v>6</v>
      </c>
      <c r="N78" s="449">
        <f t="shared" si="55"/>
        <v>11</v>
      </c>
      <c r="O78" s="448">
        <f>SUM(K78:M78)</f>
        <v>26</v>
      </c>
      <c r="P78" s="451">
        <v>0</v>
      </c>
      <c r="Q78" s="451">
        <v>0</v>
      </c>
      <c r="R78" s="451">
        <v>0</v>
      </c>
      <c r="S78" s="451">
        <f t="shared" si="56"/>
        <v>0</v>
      </c>
      <c r="T78" s="451">
        <v>0</v>
      </c>
      <c r="U78" s="452">
        <f t="shared" si="57"/>
        <v>0</v>
      </c>
      <c r="V78" s="447">
        <v>0</v>
      </c>
      <c r="W78" s="447">
        <v>0</v>
      </c>
      <c r="X78" s="447">
        <v>0</v>
      </c>
      <c r="Y78" s="447">
        <f t="shared" si="58"/>
        <v>0</v>
      </c>
      <c r="Z78" s="447">
        <v>0</v>
      </c>
      <c r="AA78" s="448">
        <f t="shared" si="59"/>
        <v>0</v>
      </c>
      <c r="AB78" s="449">
        <v>0</v>
      </c>
      <c r="AC78" s="449">
        <v>0</v>
      </c>
      <c r="AD78" s="449">
        <v>0</v>
      </c>
      <c r="AE78" s="449">
        <f t="shared" si="60"/>
        <v>0</v>
      </c>
      <c r="AF78" s="449">
        <v>2</v>
      </c>
      <c r="AG78" s="450">
        <f t="shared" si="61"/>
        <v>2</v>
      </c>
      <c r="AH78" s="453">
        <v>2</v>
      </c>
      <c r="AI78" s="453">
        <v>0</v>
      </c>
      <c r="AJ78" s="453">
        <v>1</v>
      </c>
      <c r="AK78" s="453">
        <f t="shared" si="62"/>
        <v>1</v>
      </c>
      <c r="AL78" s="453">
        <v>0</v>
      </c>
      <c r="AM78" s="454">
        <f t="shared" si="63"/>
        <v>3</v>
      </c>
      <c r="AN78" s="455">
        <v>0</v>
      </c>
      <c r="AO78" s="447">
        <v>0</v>
      </c>
      <c r="AP78" s="447">
        <v>0</v>
      </c>
      <c r="AQ78" s="447">
        <f t="shared" si="64"/>
        <v>0</v>
      </c>
      <c r="AR78" s="448">
        <f>SUM(AN78:AP78)</f>
        <v>0</v>
      </c>
      <c r="AS78" s="455">
        <v>0</v>
      </c>
      <c r="AT78" s="447">
        <v>0</v>
      </c>
      <c r="AU78" s="447">
        <v>0</v>
      </c>
      <c r="AV78" s="447">
        <f t="shared" si="65"/>
        <v>0</v>
      </c>
      <c r="AW78" s="448">
        <f>SUM(AS78:AU78)</f>
        <v>0</v>
      </c>
      <c r="AX78" s="455">
        <v>0</v>
      </c>
      <c r="AY78" s="447">
        <v>0</v>
      </c>
      <c r="AZ78" s="447">
        <v>0</v>
      </c>
      <c r="BA78" s="447">
        <f t="shared" si="66"/>
        <v>0</v>
      </c>
      <c r="BB78" s="448">
        <f>SUM(AX78:AZ78)</f>
        <v>0</v>
      </c>
      <c r="BC78" s="447">
        <v>0</v>
      </c>
      <c r="BD78" s="447">
        <f t="shared" si="37"/>
        <v>36</v>
      </c>
      <c r="BE78" s="446">
        <f t="shared" si="38"/>
        <v>0</v>
      </c>
      <c r="BF78" s="447">
        <f t="shared" si="48"/>
        <v>6</v>
      </c>
      <c r="BG78" s="447">
        <f t="shared" si="45"/>
        <v>8</v>
      </c>
      <c r="BH78" s="447">
        <f t="shared" si="46"/>
        <v>14</v>
      </c>
      <c r="BI78" s="447">
        <f t="shared" si="43"/>
        <v>2</v>
      </c>
      <c r="BJ78" s="495">
        <f t="shared" si="67"/>
        <v>52</v>
      </c>
      <c r="BK78" s="467">
        <f>SUM(BF78,BG78)</f>
        <v>14</v>
      </c>
      <c r="BL78" s="467">
        <f>BD78/BF78</f>
        <v>6</v>
      </c>
      <c r="BM78" s="467">
        <f>BD78/BG78</f>
        <v>4.5</v>
      </c>
      <c r="BN78" s="468">
        <f>BD78/BK78</f>
        <v>2.5714285714285716</v>
      </c>
    </row>
    <row r="79" spans="1:66" ht="18" customHeight="1">
      <c r="A79" s="444">
        <v>70</v>
      </c>
      <c r="B79" s="445" t="s">
        <v>290</v>
      </c>
      <c r="C79" s="446">
        <v>0</v>
      </c>
      <c r="D79" s="446">
        <v>0</v>
      </c>
      <c r="E79" s="448">
        <f>SUM(C79:D79)</f>
        <v>0</v>
      </c>
      <c r="F79" s="447">
        <v>0</v>
      </c>
      <c r="G79" s="447">
        <v>0</v>
      </c>
      <c r="H79" s="447">
        <v>0</v>
      </c>
      <c r="I79" s="447">
        <f t="shared" si="36"/>
        <v>0</v>
      </c>
      <c r="J79" s="448">
        <f>SUM(F79:H79)</f>
        <v>0</v>
      </c>
      <c r="K79" s="447">
        <v>6</v>
      </c>
      <c r="L79" s="447">
        <v>2</v>
      </c>
      <c r="M79" s="447">
        <v>3</v>
      </c>
      <c r="N79" s="449">
        <f t="shared" si="55"/>
        <v>5</v>
      </c>
      <c r="O79" s="448">
        <f>SUM(K79:M79)</f>
        <v>11</v>
      </c>
      <c r="P79" s="451">
        <v>0</v>
      </c>
      <c r="Q79" s="451">
        <v>0</v>
      </c>
      <c r="R79" s="451">
        <v>0</v>
      </c>
      <c r="S79" s="451">
        <f t="shared" si="56"/>
        <v>0</v>
      </c>
      <c r="T79" s="451">
        <v>0</v>
      </c>
      <c r="U79" s="452">
        <f t="shared" si="57"/>
        <v>0</v>
      </c>
      <c r="V79" s="447">
        <v>0</v>
      </c>
      <c r="W79" s="447">
        <v>0</v>
      </c>
      <c r="X79" s="447">
        <v>0</v>
      </c>
      <c r="Y79" s="447">
        <f t="shared" si="58"/>
        <v>0</v>
      </c>
      <c r="Z79" s="447">
        <v>0</v>
      </c>
      <c r="AA79" s="448">
        <f t="shared" si="59"/>
        <v>0</v>
      </c>
      <c r="AB79" s="449">
        <v>0</v>
      </c>
      <c r="AC79" s="449">
        <v>0</v>
      </c>
      <c r="AD79" s="449">
        <v>0</v>
      </c>
      <c r="AE79" s="449">
        <f t="shared" si="60"/>
        <v>0</v>
      </c>
      <c r="AF79" s="449">
        <v>0</v>
      </c>
      <c r="AG79" s="450">
        <f t="shared" si="61"/>
        <v>0</v>
      </c>
      <c r="AH79" s="453">
        <v>0</v>
      </c>
      <c r="AI79" s="453">
        <v>0</v>
      </c>
      <c r="AJ79" s="453">
        <v>0</v>
      </c>
      <c r="AK79" s="453">
        <f t="shared" si="62"/>
        <v>0</v>
      </c>
      <c r="AL79" s="453">
        <v>0</v>
      </c>
      <c r="AM79" s="454">
        <f t="shared" si="63"/>
        <v>0</v>
      </c>
      <c r="AN79" s="455">
        <v>0</v>
      </c>
      <c r="AO79" s="447">
        <v>0</v>
      </c>
      <c r="AP79" s="447">
        <v>0</v>
      </c>
      <c r="AQ79" s="447">
        <f t="shared" si="64"/>
        <v>0</v>
      </c>
      <c r="AR79" s="448">
        <f>SUM(AN79:AP79)</f>
        <v>0</v>
      </c>
      <c r="AS79" s="455">
        <v>0</v>
      </c>
      <c r="AT79" s="447">
        <v>0</v>
      </c>
      <c r="AU79" s="447">
        <v>0</v>
      </c>
      <c r="AV79" s="447">
        <f t="shared" si="65"/>
        <v>0</v>
      </c>
      <c r="AW79" s="448">
        <f>SUM(AS79:AU79)</f>
        <v>0</v>
      </c>
      <c r="AX79" s="455">
        <v>0</v>
      </c>
      <c r="AY79" s="447">
        <v>0</v>
      </c>
      <c r="AZ79" s="447">
        <v>0</v>
      </c>
      <c r="BA79" s="447">
        <f t="shared" si="66"/>
        <v>0</v>
      </c>
      <c r="BB79" s="448">
        <f>SUM(AX79:AZ79)</f>
        <v>0</v>
      </c>
      <c r="BC79" s="447">
        <v>0</v>
      </c>
      <c r="BD79" s="447">
        <f t="shared" si="37"/>
        <v>6</v>
      </c>
      <c r="BE79" s="446">
        <f t="shared" si="38"/>
        <v>0</v>
      </c>
      <c r="BF79" s="447">
        <f t="shared" si="48"/>
        <v>2</v>
      </c>
      <c r="BG79" s="447">
        <f t="shared" si="45"/>
        <v>3</v>
      </c>
      <c r="BH79" s="447">
        <f t="shared" si="46"/>
        <v>5</v>
      </c>
      <c r="BI79" s="447">
        <f t="shared" si="43"/>
        <v>0</v>
      </c>
      <c r="BJ79" s="495">
        <f t="shared" si="67"/>
        <v>11</v>
      </c>
      <c r="BK79" s="437"/>
      <c r="BL79" s="437"/>
      <c r="BM79" s="437"/>
      <c r="BN79" s="456"/>
    </row>
    <row r="80" spans="1:66" ht="18" customHeight="1">
      <c r="A80" s="444">
        <v>71</v>
      </c>
      <c r="B80" s="445" t="s">
        <v>89</v>
      </c>
      <c r="C80" s="446">
        <v>0</v>
      </c>
      <c r="D80" s="446">
        <v>9</v>
      </c>
      <c r="E80" s="448">
        <f t="shared" si="49"/>
        <v>9</v>
      </c>
      <c r="F80" s="447">
        <v>2</v>
      </c>
      <c r="G80" s="447">
        <v>0</v>
      </c>
      <c r="H80" s="447">
        <v>0</v>
      </c>
      <c r="I80" s="447">
        <f t="shared" si="36"/>
        <v>0</v>
      </c>
      <c r="J80" s="448">
        <f t="shared" si="50"/>
        <v>2</v>
      </c>
      <c r="K80" s="461">
        <v>0</v>
      </c>
      <c r="L80" s="461">
        <v>0</v>
      </c>
      <c r="M80" s="461">
        <v>0</v>
      </c>
      <c r="N80" s="449">
        <f t="shared" si="55"/>
        <v>0</v>
      </c>
      <c r="O80" s="450">
        <f t="shared" si="51"/>
        <v>0</v>
      </c>
      <c r="P80" s="451">
        <v>0</v>
      </c>
      <c r="Q80" s="451">
        <v>0</v>
      </c>
      <c r="R80" s="451">
        <v>0</v>
      </c>
      <c r="S80" s="451">
        <f t="shared" si="56"/>
        <v>0</v>
      </c>
      <c r="T80" s="451">
        <v>0</v>
      </c>
      <c r="U80" s="452">
        <f t="shared" si="57"/>
        <v>0</v>
      </c>
      <c r="V80" s="447">
        <v>0</v>
      </c>
      <c r="W80" s="447">
        <v>7</v>
      </c>
      <c r="X80" s="447">
        <v>6</v>
      </c>
      <c r="Y80" s="447">
        <f t="shared" si="58"/>
        <v>13</v>
      </c>
      <c r="Z80" s="447">
        <v>13</v>
      </c>
      <c r="AA80" s="448">
        <f t="shared" si="59"/>
        <v>26</v>
      </c>
      <c r="AB80" s="449">
        <v>0</v>
      </c>
      <c r="AC80" s="449">
        <v>0</v>
      </c>
      <c r="AD80" s="449">
        <v>0</v>
      </c>
      <c r="AE80" s="449">
        <f t="shared" si="60"/>
        <v>0</v>
      </c>
      <c r="AF80" s="449">
        <v>0</v>
      </c>
      <c r="AG80" s="450">
        <f t="shared" si="61"/>
        <v>0</v>
      </c>
      <c r="AH80" s="453">
        <v>0</v>
      </c>
      <c r="AI80" s="453">
        <v>0</v>
      </c>
      <c r="AJ80" s="453">
        <v>0</v>
      </c>
      <c r="AK80" s="453">
        <f t="shared" si="62"/>
        <v>0</v>
      </c>
      <c r="AL80" s="453">
        <v>0</v>
      </c>
      <c r="AM80" s="454">
        <f t="shared" si="63"/>
        <v>0</v>
      </c>
      <c r="AN80" s="455">
        <v>0</v>
      </c>
      <c r="AO80" s="447">
        <v>0</v>
      </c>
      <c r="AP80" s="447">
        <v>0</v>
      </c>
      <c r="AQ80" s="447">
        <f t="shared" si="64"/>
        <v>0</v>
      </c>
      <c r="AR80" s="448">
        <f t="shared" si="52"/>
        <v>0</v>
      </c>
      <c r="AS80" s="455">
        <v>0</v>
      </c>
      <c r="AT80" s="447">
        <v>0</v>
      </c>
      <c r="AU80" s="447">
        <v>0</v>
      </c>
      <c r="AV80" s="447">
        <f t="shared" si="65"/>
        <v>0</v>
      </c>
      <c r="AW80" s="448">
        <f t="shared" si="53"/>
        <v>0</v>
      </c>
      <c r="AX80" s="455">
        <v>0</v>
      </c>
      <c r="AY80" s="447">
        <v>0</v>
      </c>
      <c r="AZ80" s="447">
        <v>0</v>
      </c>
      <c r="BA80" s="447">
        <f t="shared" si="66"/>
        <v>0</v>
      </c>
      <c r="BB80" s="448">
        <f t="shared" si="54"/>
        <v>0</v>
      </c>
      <c r="BC80" s="447">
        <v>0</v>
      </c>
      <c r="BD80" s="447">
        <f t="shared" si="37"/>
        <v>2</v>
      </c>
      <c r="BE80" s="446">
        <f t="shared" si="38"/>
        <v>9</v>
      </c>
      <c r="BF80" s="447">
        <f t="shared" si="48"/>
        <v>7</v>
      </c>
      <c r="BG80" s="447">
        <f t="shared" si="45"/>
        <v>6</v>
      </c>
      <c r="BH80" s="447">
        <f t="shared" si="46"/>
        <v>22</v>
      </c>
      <c r="BI80" s="447">
        <f t="shared" si="43"/>
        <v>13</v>
      </c>
      <c r="BJ80" s="495">
        <f t="shared" si="67"/>
        <v>37</v>
      </c>
      <c r="BK80" s="437">
        <f t="shared" si="68"/>
        <v>13</v>
      </c>
      <c r="BL80" s="445">
        <f>BD80/BF80</f>
        <v>0.2857142857142857</v>
      </c>
      <c r="BM80" s="445">
        <f>BD80/BG80</f>
        <v>0.3333333333333333</v>
      </c>
      <c r="BN80" s="462">
        <f>BD80/BK80</f>
        <v>0.15384615384615385</v>
      </c>
    </row>
    <row r="81" spans="1:66" ht="18" customHeight="1">
      <c r="A81" s="444">
        <v>72</v>
      </c>
      <c r="B81" s="445" t="s">
        <v>90</v>
      </c>
      <c r="C81" s="446">
        <v>0</v>
      </c>
      <c r="D81" s="446">
        <v>1</v>
      </c>
      <c r="E81" s="448">
        <f t="shared" si="49"/>
        <v>1</v>
      </c>
      <c r="F81" s="447">
        <v>5</v>
      </c>
      <c r="G81" s="447">
        <v>2</v>
      </c>
      <c r="H81" s="447">
        <v>2</v>
      </c>
      <c r="I81" s="447">
        <f t="shared" si="36"/>
        <v>4</v>
      </c>
      <c r="J81" s="448">
        <f t="shared" si="50"/>
        <v>9</v>
      </c>
      <c r="K81" s="461">
        <v>0</v>
      </c>
      <c r="L81" s="461">
        <v>0</v>
      </c>
      <c r="M81" s="461">
        <v>0</v>
      </c>
      <c r="N81" s="449">
        <f t="shared" si="55"/>
        <v>0</v>
      </c>
      <c r="O81" s="450">
        <f t="shared" si="51"/>
        <v>0</v>
      </c>
      <c r="P81" s="451">
        <v>0</v>
      </c>
      <c r="Q81" s="451">
        <v>0</v>
      </c>
      <c r="R81" s="451">
        <v>0</v>
      </c>
      <c r="S81" s="451">
        <f t="shared" si="56"/>
        <v>0</v>
      </c>
      <c r="T81" s="451">
        <v>0</v>
      </c>
      <c r="U81" s="452">
        <f t="shared" si="57"/>
        <v>0</v>
      </c>
      <c r="V81" s="447">
        <v>0</v>
      </c>
      <c r="W81" s="447">
        <v>3</v>
      </c>
      <c r="X81" s="447">
        <v>9</v>
      </c>
      <c r="Y81" s="447">
        <f t="shared" si="58"/>
        <v>12</v>
      </c>
      <c r="Z81" s="447">
        <v>7</v>
      </c>
      <c r="AA81" s="448">
        <f t="shared" si="59"/>
        <v>19</v>
      </c>
      <c r="AB81" s="449">
        <v>0</v>
      </c>
      <c r="AC81" s="449">
        <v>0</v>
      </c>
      <c r="AD81" s="449">
        <v>0</v>
      </c>
      <c r="AE81" s="449">
        <f t="shared" si="60"/>
        <v>0</v>
      </c>
      <c r="AF81" s="449">
        <v>0</v>
      </c>
      <c r="AG81" s="450">
        <f t="shared" si="61"/>
        <v>0</v>
      </c>
      <c r="AH81" s="453">
        <v>0</v>
      </c>
      <c r="AI81" s="453">
        <v>0</v>
      </c>
      <c r="AJ81" s="453">
        <v>0</v>
      </c>
      <c r="AK81" s="453">
        <f t="shared" si="62"/>
        <v>0</v>
      </c>
      <c r="AL81" s="453">
        <v>0</v>
      </c>
      <c r="AM81" s="454">
        <f t="shared" si="63"/>
        <v>0</v>
      </c>
      <c r="AN81" s="455">
        <v>0</v>
      </c>
      <c r="AO81" s="447">
        <v>0</v>
      </c>
      <c r="AP81" s="447">
        <v>0</v>
      </c>
      <c r="AQ81" s="447">
        <f t="shared" si="64"/>
        <v>0</v>
      </c>
      <c r="AR81" s="448">
        <f t="shared" si="52"/>
        <v>0</v>
      </c>
      <c r="AS81" s="455">
        <v>3</v>
      </c>
      <c r="AT81" s="447">
        <v>0</v>
      </c>
      <c r="AU81" s="447">
        <v>0</v>
      </c>
      <c r="AV81" s="447">
        <f t="shared" si="65"/>
        <v>0</v>
      </c>
      <c r="AW81" s="448">
        <f t="shared" si="53"/>
        <v>3</v>
      </c>
      <c r="AX81" s="455">
        <v>0</v>
      </c>
      <c r="AY81" s="447">
        <v>0</v>
      </c>
      <c r="AZ81" s="447">
        <v>0</v>
      </c>
      <c r="BA81" s="447">
        <f t="shared" si="66"/>
        <v>0</v>
      </c>
      <c r="BB81" s="448">
        <f t="shared" si="54"/>
        <v>0</v>
      </c>
      <c r="BC81" s="447">
        <v>0</v>
      </c>
      <c r="BD81" s="447">
        <f t="shared" si="37"/>
        <v>8</v>
      </c>
      <c r="BE81" s="446">
        <f t="shared" si="38"/>
        <v>1</v>
      </c>
      <c r="BF81" s="447">
        <f t="shared" si="48"/>
        <v>5</v>
      </c>
      <c r="BG81" s="447">
        <f t="shared" si="45"/>
        <v>11</v>
      </c>
      <c r="BH81" s="447">
        <f t="shared" si="46"/>
        <v>17</v>
      </c>
      <c r="BI81" s="447">
        <f t="shared" si="43"/>
        <v>7</v>
      </c>
      <c r="BJ81" s="495">
        <f t="shared" si="67"/>
        <v>32</v>
      </c>
      <c r="BK81" s="437">
        <f t="shared" si="68"/>
        <v>16</v>
      </c>
      <c r="BL81" s="437">
        <f t="shared" si="27"/>
        <v>1.6</v>
      </c>
      <c r="BM81" s="437">
        <f t="shared" si="28"/>
        <v>0.7272727272727273</v>
      </c>
      <c r="BN81" s="456">
        <f t="shared" si="47"/>
        <v>0.5</v>
      </c>
    </row>
    <row r="82" spans="1:66" ht="19.5" customHeight="1">
      <c r="A82" s="444">
        <v>73</v>
      </c>
      <c r="B82" s="445" t="s">
        <v>91</v>
      </c>
      <c r="C82" s="446">
        <v>0</v>
      </c>
      <c r="D82" s="446">
        <v>0</v>
      </c>
      <c r="E82" s="448">
        <f t="shared" si="49"/>
        <v>0</v>
      </c>
      <c r="F82" s="447">
        <v>2</v>
      </c>
      <c r="G82" s="447">
        <v>0</v>
      </c>
      <c r="H82" s="447">
        <v>0</v>
      </c>
      <c r="I82" s="447">
        <f t="shared" si="36"/>
        <v>0</v>
      </c>
      <c r="J82" s="448">
        <f t="shared" si="50"/>
        <v>2</v>
      </c>
      <c r="K82" s="461">
        <v>0</v>
      </c>
      <c r="L82" s="461">
        <v>0</v>
      </c>
      <c r="M82" s="461">
        <v>0</v>
      </c>
      <c r="N82" s="449">
        <f t="shared" si="55"/>
        <v>0</v>
      </c>
      <c r="O82" s="450">
        <f t="shared" si="51"/>
        <v>0</v>
      </c>
      <c r="P82" s="451">
        <v>0</v>
      </c>
      <c r="Q82" s="451">
        <v>0</v>
      </c>
      <c r="R82" s="451">
        <v>0</v>
      </c>
      <c r="S82" s="451">
        <f t="shared" si="56"/>
        <v>0</v>
      </c>
      <c r="T82" s="451">
        <v>0</v>
      </c>
      <c r="U82" s="452">
        <f t="shared" si="57"/>
        <v>0</v>
      </c>
      <c r="V82" s="447">
        <v>0</v>
      </c>
      <c r="W82" s="447">
        <v>2</v>
      </c>
      <c r="X82" s="447">
        <v>7</v>
      </c>
      <c r="Y82" s="447">
        <f t="shared" si="58"/>
        <v>9</v>
      </c>
      <c r="Z82" s="447">
        <v>3</v>
      </c>
      <c r="AA82" s="448">
        <f t="shared" si="59"/>
        <v>12</v>
      </c>
      <c r="AB82" s="449">
        <v>0</v>
      </c>
      <c r="AC82" s="449">
        <v>0</v>
      </c>
      <c r="AD82" s="449">
        <v>0</v>
      </c>
      <c r="AE82" s="449">
        <f t="shared" si="60"/>
        <v>0</v>
      </c>
      <c r="AF82" s="449">
        <v>0</v>
      </c>
      <c r="AG82" s="450">
        <f t="shared" si="61"/>
        <v>0</v>
      </c>
      <c r="AH82" s="453">
        <v>0</v>
      </c>
      <c r="AI82" s="453">
        <v>0</v>
      </c>
      <c r="AJ82" s="453">
        <v>0</v>
      </c>
      <c r="AK82" s="453">
        <f t="shared" si="62"/>
        <v>0</v>
      </c>
      <c r="AL82" s="453">
        <v>0</v>
      </c>
      <c r="AM82" s="454">
        <f t="shared" si="63"/>
        <v>0</v>
      </c>
      <c r="AN82" s="455">
        <v>0</v>
      </c>
      <c r="AO82" s="447">
        <v>0</v>
      </c>
      <c r="AP82" s="447">
        <v>0</v>
      </c>
      <c r="AQ82" s="447">
        <f t="shared" si="64"/>
        <v>0</v>
      </c>
      <c r="AR82" s="448">
        <f t="shared" si="52"/>
        <v>0</v>
      </c>
      <c r="AS82" s="455">
        <v>1</v>
      </c>
      <c r="AT82" s="447">
        <v>0</v>
      </c>
      <c r="AU82" s="447">
        <v>0</v>
      </c>
      <c r="AV82" s="447">
        <f t="shared" si="65"/>
        <v>0</v>
      </c>
      <c r="AW82" s="448">
        <f t="shared" si="53"/>
        <v>1</v>
      </c>
      <c r="AX82" s="455">
        <v>0</v>
      </c>
      <c r="AY82" s="447">
        <v>0</v>
      </c>
      <c r="AZ82" s="447">
        <v>0</v>
      </c>
      <c r="BA82" s="447">
        <f t="shared" si="66"/>
        <v>0</v>
      </c>
      <c r="BB82" s="448">
        <f t="shared" si="54"/>
        <v>0</v>
      </c>
      <c r="BC82" s="447">
        <v>0</v>
      </c>
      <c r="BD82" s="447">
        <f t="shared" si="37"/>
        <v>3</v>
      </c>
      <c r="BE82" s="446">
        <f t="shared" si="38"/>
        <v>0</v>
      </c>
      <c r="BF82" s="447">
        <f t="shared" si="48"/>
        <v>2</v>
      </c>
      <c r="BG82" s="447">
        <f t="shared" si="45"/>
        <v>7</v>
      </c>
      <c r="BH82" s="447">
        <f t="shared" si="46"/>
        <v>9</v>
      </c>
      <c r="BI82" s="447">
        <f t="shared" si="43"/>
        <v>3</v>
      </c>
      <c r="BJ82" s="495">
        <f t="shared" si="67"/>
        <v>15</v>
      </c>
      <c r="BK82" s="437">
        <f t="shared" si="68"/>
        <v>9</v>
      </c>
      <c r="BL82" s="437">
        <f t="shared" si="27"/>
        <v>1.5</v>
      </c>
      <c r="BM82" s="437">
        <f t="shared" si="28"/>
        <v>0.42857142857142855</v>
      </c>
      <c r="BN82" s="456">
        <f t="shared" si="47"/>
        <v>0.3333333333333333</v>
      </c>
    </row>
    <row r="83" spans="1:66" s="476" customFormat="1" ht="25.5" customHeight="1">
      <c r="A83" s="469"/>
      <c r="B83" s="470" t="s">
        <v>20</v>
      </c>
      <c r="C83" s="471">
        <f aca="true" t="shared" si="69" ref="C83:H83">SUM(C57:C82,C17:C54,C6:C14)</f>
        <v>1517</v>
      </c>
      <c r="D83" s="471">
        <f t="shared" si="69"/>
        <v>1254</v>
      </c>
      <c r="E83" s="472">
        <f t="shared" si="69"/>
        <v>2771</v>
      </c>
      <c r="F83" s="472">
        <f t="shared" si="69"/>
        <v>901</v>
      </c>
      <c r="G83" s="472">
        <f t="shared" si="69"/>
        <v>288</v>
      </c>
      <c r="H83" s="472">
        <f t="shared" si="69"/>
        <v>221</v>
      </c>
      <c r="I83" s="472">
        <f t="shared" si="36"/>
        <v>509</v>
      </c>
      <c r="J83" s="472">
        <f>SUM(J57:J82,J17:J54,J6:J14)</f>
        <v>1410</v>
      </c>
      <c r="K83" s="472">
        <f>SUM(K57:K82,K17:K54,K6:K14)</f>
        <v>152</v>
      </c>
      <c r="L83" s="472">
        <f>SUM(L57:L82,L17:L54,L6:L14)</f>
        <v>249</v>
      </c>
      <c r="M83" s="472">
        <f>SUM(M57:M82,M17:M54,M6:M14)</f>
        <v>549</v>
      </c>
      <c r="N83" s="472">
        <f t="shared" si="55"/>
        <v>798</v>
      </c>
      <c r="O83" s="472">
        <f>SUM(O57:O82,O17:O54,O6:O14)</f>
        <v>950</v>
      </c>
      <c r="P83" s="473">
        <f>SUM(P57:P82,P17:P54,P6:P14)</f>
        <v>0</v>
      </c>
      <c r="Q83" s="473">
        <f>SUM(Q57:Q82,Q17:Q54,Q6:Q14)</f>
        <v>17</v>
      </c>
      <c r="R83" s="473">
        <f>SUM(R57:R82,R17:R54,R6:R14)</f>
        <v>26</v>
      </c>
      <c r="S83" s="473">
        <f t="shared" si="56"/>
        <v>43</v>
      </c>
      <c r="T83" s="473">
        <f>SUM(T57:T82,T17:T54,T6:T14)</f>
        <v>54</v>
      </c>
      <c r="U83" s="473">
        <f t="shared" si="57"/>
        <v>97</v>
      </c>
      <c r="V83" s="472">
        <f>SUM(V57:V82,V17:V54,V6:V14)</f>
        <v>87</v>
      </c>
      <c r="W83" s="472">
        <f>SUM(W57:W82,W17:W54,W6:W14)</f>
        <v>225</v>
      </c>
      <c r="X83" s="472">
        <f>SUM(X57:X82,X17:X54,X6:X14)</f>
        <v>543</v>
      </c>
      <c r="Y83" s="474">
        <f t="shared" si="58"/>
        <v>768</v>
      </c>
      <c r="Z83" s="472">
        <f>SUM(Z57:Z82,Z17:Z54,Z6:Z14)</f>
        <v>745</v>
      </c>
      <c r="AA83" s="474">
        <f t="shared" si="59"/>
        <v>1600</v>
      </c>
      <c r="AB83" s="472">
        <f>SUM(AB57:AB82,AB17:AB54,AB6:AB14)</f>
        <v>35</v>
      </c>
      <c r="AC83" s="472">
        <f>SUM(AC57:AC82,AC17:AC54,AC6:AC14)</f>
        <v>80</v>
      </c>
      <c r="AD83" s="472">
        <f>SUM(AD57:AD82,AD17:AD54,AD6:AD14)</f>
        <v>115</v>
      </c>
      <c r="AE83" s="472">
        <f t="shared" si="60"/>
        <v>195</v>
      </c>
      <c r="AF83" s="472">
        <f>SUM(AF57:AF82,AF17:AF54,AF6:AF14)</f>
        <v>533</v>
      </c>
      <c r="AG83" s="472">
        <f t="shared" si="61"/>
        <v>763</v>
      </c>
      <c r="AH83" s="475">
        <f>SUM(AH57:AH82,AH17:AH54,AH6:AH14)</f>
        <v>4</v>
      </c>
      <c r="AI83" s="475">
        <f>SUM(AI57:AI82,AI17:AI54,AI6:AI14)</f>
        <v>29</v>
      </c>
      <c r="AJ83" s="475">
        <f>SUM(AJ57:AJ82,AJ17:AJ54,AJ6:AJ14)</f>
        <v>42</v>
      </c>
      <c r="AK83" s="475">
        <f t="shared" si="62"/>
        <v>71</v>
      </c>
      <c r="AL83" s="475">
        <f>SUM(AL57:AL82,AL17:AL54,AL6:AL14)</f>
        <v>0</v>
      </c>
      <c r="AM83" s="475">
        <f t="shared" si="63"/>
        <v>75</v>
      </c>
      <c r="AN83" s="472">
        <f>SUM(AN57:AN82,AN17:AN54,AN6:AN14)</f>
        <v>80</v>
      </c>
      <c r="AO83" s="472">
        <f>SUM(AO57:AO82,AO17:AO54,AO6:AO14)</f>
        <v>1</v>
      </c>
      <c r="AP83" s="472">
        <f>SUM(AP57:AP82,AP17:AP54,AP6:AP14)</f>
        <v>1</v>
      </c>
      <c r="AQ83" s="474">
        <f t="shared" si="64"/>
        <v>2</v>
      </c>
      <c r="AR83" s="472">
        <f>SUM(AR57:AR82,AR17:AR54,AR6:AR14)</f>
        <v>82</v>
      </c>
      <c r="AS83" s="472">
        <f>SUM(AS57:AS82,AS17:AS54,AS6:AS14)</f>
        <v>34</v>
      </c>
      <c r="AT83" s="472">
        <f>SUM(AT57:AT82,AT17:AT54,AT6:AT14)</f>
        <v>2</v>
      </c>
      <c r="AU83" s="472">
        <f>SUM(AU57:AU82,AU17:AU54,AU6:AU14)</f>
        <v>1</v>
      </c>
      <c r="AV83" s="474">
        <f t="shared" si="65"/>
        <v>3</v>
      </c>
      <c r="AW83" s="472">
        <f>SUM(AW57:AW82,AW17:AW54,AW6:AW14)</f>
        <v>37</v>
      </c>
      <c r="AX83" s="472">
        <f>SUM(AX57:AX82,AX17:AX54,AX6:AX14)</f>
        <v>16</v>
      </c>
      <c r="AY83" s="472">
        <f>SUM(AY57:AY82,AY17:AY54,AY6:AY14)</f>
        <v>0</v>
      </c>
      <c r="AZ83" s="472">
        <f>SUM(AZ57:AZ82,AZ17:AZ54,AZ6:AZ14)</f>
        <v>0</v>
      </c>
      <c r="BA83" s="474">
        <f t="shared" si="66"/>
        <v>0</v>
      </c>
      <c r="BB83" s="472">
        <f>SUM(BB57:BB82,BB17:BB54,BB6:BB14)</f>
        <v>16</v>
      </c>
      <c r="BC83" s="472">
        <f>SUM(BC57:BC82,BC17:BC54,BC6:BC14)</f>
        <v>1253</v>
      </c>
      <c r="BD83" s="472">
        <f t="shared" si="37"/>
        <v>2826</v>
      </c>
      <c r="BE83" s="471">
        <f>SUM(BE57:BE82,BE17:BE54,BE6:BE14)</f>
        <v>1254</v>
      </c>
      <c r="BF83" s="472">
        <f t="shared" si="48"/>
        <v>891</v>
      </c>
      <c r="BG83" s="472">
        <f t="shared" si="45"/>
        <v>1498</v>
      </c>
      <c r="BH83" s="474">
        <f t="shared" si="46"/>
        <v>3643</v>
      </c>
      <c r="BI83" s="472">
        <f t="shared" si="43"/>
        <v>2585</v>
      </c>
      <c r="BJ83" s="497">
        <f t="shared" si="67"/>
        <v>9054</v>
      </c>
      <c r="BK83" s="470">
        <f>SUM(BK57:BK82,BK17:BK54,BK6:BK14)</f>
        <v>2441</v>
      </c>
      <c r="BL83" s="470" t="e">
        <f>SUM(BL57:BL82,BL17:BL54,BL6:BL14)</f>
        <v>#DIV/0!</v>
      </c>
      <c r="BM83" s="470" t="e">
        <f>SUM(BM57:BM82,BM17:BM54,BM6:BM14)</f>
        <v>#DIV/0!</v>
      </c>
      <c r="BN83" s="470" t="e">
        <f>SUM(BN57:BN82,BN17:BN54,BN6:BN14)</f>
        <v>#DIV/0!</v>
      </c>
    </row>
    <row r="84" spans="3:62" ht="18" customHeight="1">
      <c r="C84" s="478"/>
      <c r="D84" s="478"/>
      <c r="E84" s="479"/>
      <c r="F84" s="476"/>
      <c r="G84" s="480"/>
      <c r="H84" s="419"/>
      <c r="I84" s="419"/>
      <c r="J84" s="476"/>
      <c r="K84" s="419"/>
      <c r="L84" s="419"/>
      <c r="M84" s="419"/>
      <c r="N84" s="477"/>
      <c r="O84" s="481"/>
      <c r="P84" s="481"/>
      <c r="Q84" s="481"/>
      <c r="R84" s="481"/>
      <c r="S84" s="476"/>
      <c r="T84" s="419"/>
      <c r="U84" s="419"/>
      <c r="V84" s="419"/>
      <c r="W84" s="482"/>
      <c r="X84" s="591" t="s">
        <v>300</v>
      </c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91"/>
      <c r="AS84" s="591"/>
      <c r="AT84" s="591"/>
      <c r="AU84" s="591"/>
      <c r="AV84" s="591"/>
      <c r="AW84" s="591"/>
      <c r="AX84" s="591"/>
      <c r="AY84" s="591"/>
      <c r="AZ84" s="591"/>
      <c r="BA84" s="591"/>
      <c r="BB84" s="591"/>
      <c r="BC84" s="591"/>
      <c r="BD84" s="591"/>
      <c r="BE84" s="591"/>
      <c r="BF84" s="591"/>
      <c r="BG84" s="591"/>
      <c r="BH84" s="591"/>
      <c r="BI84" s="591"/>
      <c r="BJ84" s="591"/>
    </row>
    <row r="85" spans="2:33" ht="18" customHeight="1">
      <c r="B85" s="419" t="s">
        <v>360</v>
      </c>
      <c r="C85" s="478"/>
      <c r="D85" s="478"/>
      <c r="E85" s="479"/>
      <c r="F85" s="476"/>
      <c r="G85" s="480"/>
      <c r="H85" s="419"/>
      <c r="I85" s="419"/>
      <c r="J85" s="476"/>
      <c r="K85" s="419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AA85" s="484"/>
      <c r="AB85" s="484"/>
      <c r="AC85" s="484"/>
      <c r="AD85" s="484"/>
      <c r="AE85" s="484"/>
      <c r="AF85" s="484"/>
      <c r="AG85" s="484"/>
    </row>
    <row r="86" spans="2:22" ht="18" customHeight="1">
      <c r="B86" s="419" t="s">
        <v>375</v>
      </c>
      <c r="C86" s="419"/>
      <c r="D86" s="419"/>
      <c r="E86" s="476"/>
      <c r="F86" s="476"/>
      <c r="G86" s="419"/>
      <c r="H86" s="419"/>
      <c r="I86" s="419"/>
      <c r="J86" s="476"/>
      <c r="K86" s="419"/>
      <c r="L86" s="419"/>
      <c r="M86" s="419"/>
      <c r="N86" s="477"/>
      <c r="O86" s="419"/>
      <c r="P86" s="419"/>
      <c r="Q86" s="419"/>
      <c r="R86" s="476"/>
      <c r="S86" s="476"/>
      <c r="T86" s="481"/>
      <c r="U86" s="419"/>
      <c r="V86" s="419"/>
    </row>
    <row r="87" spans="3:22" ht="16.5" customHeight="1">
      <c r="C87" s="419"/>
      <c r="D87" s="419"/>
      <c r="E87" s="476"/>
      <c r="F87" s="476"/>
      <c r="G87" s="419"/>
      <c r="H87" s="419"/>
      <c r="I87" s="419"/>
      <c r="J87" s="476"/>
      <c r="K87" s="419"/>
      <c r="L87" s="419"/>
      <c r="M87" s="419"/>
      <c r="N87" s="477"/>
      <c r="O87" s="481"/>
      <c r="P87" s="481"/>
      <c r="Q87" s="481"/>
      <c r="R87" s="481"/>
      <c r="S87" s="476"/>
      <c r="T87" s="419"/>
      <c r="U87" s="419"/>
      <c r="V87" s="419"/>
    </row>
    <row r="88" spans="2:22" ht="18" customHeight="1">
      <c r="B88" s="419" t="s">
        <v>196</v>
      </c>
      <c r="C88" s="419"/>
      <c r="D88" s="419"/>
      <c r="E88" s="476"/>
      <c r="F88" s="476"/>
      <c r="G88" s="419"/>
      <c r="H88" s="419"/>
      <c r="I88" s="419"/>
      <c r="J88" s="476"/>
      <c r="K88" s="419"/>
      <c r="L88" s="419"/>
      <c r="M88" s="419"/>
      <c r="N88" s="477"/>
      <c r="O88" s="481"/>
      <c r="P88" s="481"/>
      <c r="Q88" s="481"/>
      <c r="R88" s="481"/>
      <c r="S88" s="476"/>
      <c r="T88" s="419"/>
      <c r="U88" s="419"/>
      <c r="V88" s="419"/>
    </row>
    <row r="89" spans="2:22" ht="18" customHeight="1">
      <c r="B89" s="419" t="s">
        <v>366</v>
      </c>
      <c r="C89" s="491"/>
      <c r="D89" s="419"/>
      <c r="E89" s="476"/>
      <c r="F89" s="476"/>
      <c r="G89" s="419"/>
      <c r="H89" s="419"/>
      <c r="I89" s="419"/>
      <c r="J89" s="476"/>
      <c r="K89" s="419"/>
      <c r="L89" s="419"/>
      <c r="M89" s="419"/>
      <c r="N89" s="477"/>
      <c r="O89" s="481"/>
      <c r="P89" s="481"/>
      <c r="Q89" s="481"/>
      <c r="R89" s="481"/>
      <c r="S89" s="476"/>
      <c r="T89" s="419"/>
      <c r="U89" s="419"/>
      <c r="V89" s="419"/>
    </row>
    <row r="90" spans="2:22" ht="18" customHeight="1">
      <c r="B90" s="419" t="s">
        <v>307</v>
      </c>
      <c r="C90" s="419"/>
      <c r="D90" s="419"/>
      <c r="E90" s="476"/>
      <c r="F90" s="476"/>
      <c r="G90" s="419"/>
      <c r="H90" s="419"/>
      <c r="I90" s="419"/>
      <c r="J90" s="476"/>
      <c r="K90" s="419"/>
      <c r="L90" s="419"/>
      <c r="M90" s="419"/>
      <c r="N90" s="477"/>
      <c r="O90" s="481"/>
      <c r="P90" s="481"/>
      <c r="Q90" s="481"/>
      <c r="R90" s="481"/>
      <c r="S90" s="476"/>
      <c r="T90" s="419"/>
      <c r="U90" s="419"/>
      <c r="V90" s="419"/>
    </row>
    <row r="91" spans="3:22" ht="18" customHeight="1">
      <c r="C91" s="419"/>
      <c r="D91" s="419"/>
      <c r="E91" s="476"/>
      <c r="F91" s="476"/>
      <c r="G91" s="419"/>
      <c r="H91" s="419"/>
      <c r="I91" s="419"/>
      <c r="J91" s="476"/>
      <c r="K91" s="419"/>
      <c r="L91" s="419"/>
      <c r="M91" s="419"/>
      <c r="N91" s="477"/>
      <c r="O91" s="481"/>
      <c r="P91" s="481"/>
      <c r="Q91" s="481"/>
      <c r="R91" s="481"/>
      <c r="S91" s="476"/>
      <c r="T91" s="419"/>
      <c r="U91" s="419"/>
      <c r="V91" s="419"/>
    </row>
    <row r="92" spans="3:22" ht="16.5">
      <c r="C92" s="419"/>
      <c r="D92" s="419"/>
      <c r="E92" s="476"/>
      <c r="F92" s="476"/>
      <c r="G92" s="419"/>
      <c r="H92" s="419"/>
      <c r="I92" s="419"/>
      <c r="J92" s="476"/>
      <c r="K92" s="419"/>
      <c r="L92" s="419"/>
      <c r="M92" s="419"/>
      <c r="N92" s="477"/>
      <c r="O92" s="481"/>
      <c r="P92" s="481"/>
      <c r="Q92" s="481"/>
      <c r="R92" s="481"/>
      <c r="S92" s="476"/>
      <c r="T92" s="419"/>
      <c r="U92" s="419"/>
      <c r="V92" s="419"/>
    </row>
    <row r="93" spans="3:22" ht="16.5">
      <c r="C93" s="419"/>
      <c r="D93" s="419"/>
      <c r="E93" s="476"/>
      <c r="F93" s="476"/>
      <c r="G93" s="419"/>
      <c r="H93" s="419"/>
      <c r="I93" s="419"/>
      <c r="J93" s="476"/>
      <c r="K93" s="419"/>
      <c r="L93" s="419"/>
      <c r="M93" s="419"/>
      <c r="N93" s="477"/>
      <c r="O93" s="481"/>
      <c r="P93" s="481"/>
      <c r="Q93" s="481"/>
      <c r="R93" s="481"/>
      <c r="S93" s="476"/>
      <c r="T93" s="419"/>
      <c r="U93" s="419"/>
      <c r="V93" s="419"/>
    </row>
  </sheetData>
  <mergeCells count="16">
    <mergeCell ref="L85:V85"/>
    <mergeCell ref="X84:BJ84"/>
    <mergeCell ref="AB2:AG2"/>
    <mergeCell ref="AS2:AW2"/>
    <mergeCell ref="AH2:AM2"/>
    <mergeCell ref="BD2:BJ3"/>
    <mergeCell ref="A1:BN1"/>
    <mergeCell ref="A2:A5"/>
    <mergeCell ref="B2:B5"/>
    <mergeCell ref="C2:E2"/>
    <mergeCell ref="F2:J2"/>
    <mergeCell ref="K2:O2"/>
    <mergeCell ref="P2:U2"/>
    <mergeCell ref="AX2:BB2"/>
    <mergeCell ref="V2:AA2"/>
    <mergeCell ref="AN2:AR2"/>
  </mergeCells>
  <printOptions/>
  <pageMargins left="0.3" right="0.3" top="0.78740157480315" bottom="0.72" header="0.433070866141732" footer="0.511811023622047"/>
  <pageSetup horizontalDpi="600" verticalDpi="600" orientation="landscape" paperSize="9" scale="84" r:id="rId3"/>
  <headerFooter alignWithMargins="0">
    <oddHeader>&amp;R&amp;"EucrosiaUPC,Regular"&amp;P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BG61"/>
  <sheetViews>
    <sheetView zoomScale="95" zoomScaleNormal="95" zoomScaleSheetLayoutView="100" workbookViewId="0" topLeftCell="A1">
      <selection activeCell="E66" sqref="E66"/>
    </sheetView>
  </sheetViews>
  <sheetFormatPr defaultColWidth="9.140625" defaultRowHeight="21.75"/>
  <cols>
    <col min="1" max="1" width="3.00390625" style="508" customWidth="1"/>
    <col min="2" max="2" width="21.28125" style="65" customWidth="1"/>
    <col min="3" max="3" width="3.7109375" style="65" bestFit="1" customWidth="1"/>
    <col min="4" max="4" width="3.57421875" style="65" bestFit="1" customWidth="1"/>
    <col min="5" max="5" width="4.140625" style="65" bestFit="1" customWidth="1"/>
    <col min="6" max="6" width="4.421875" style="65" bestFit="1" customWidth="1"/>
    <col min="7" max="9" width="3.57421875" style="155" bestFit="1" customWidth="1"/>
    <col min="10" max="10" width="2.7109375" style="155" bestFit="1" customWidth="1"/>
    <col min="11" max="11" width="4.421875" style="155" bestFit="1" customWidth="1"/>
    <col min="12" max="12" width="3.7109375" style="65" bestFit="1" customWidth="1"/>
    <col min="13" max="13" width="3.57421875" style="65" bestFit="1" customWidth="1"/>
    <col min="14" max="14" width="4.140625" style="65" bestFit="1" customWidth="1"/>
    <col min="15" max="16" width="3.57421875" style="65" bestFit="1" customWidth="1"/>
    <col min="17" max="17" width="3.140625" style="65" bestFit="1" customWidth="1"/>
    <col min="18" max="18" width="2.8515625" style="65" bestFit="1" customWidth="1"/>
    <col min="19" max="19" width="2.28125" style="65" bestFit="1" customWidth="1"/>
    <col min="20" max="20" width="3.57421875" style="65" bestFit="1" customWidth="1"/>
    <col min="21" max="21" width="3.7109375" style="65" bestFit="1" customWidth="1"/>
    <col min="22" max="22" width="3.57421875" style="65" bestFit="1" customWidth="1"/>
    <col min="23" max="23" width="4.140625" style="65" bestFit="1" customWidth="1"/>
    <col min="24" max="24" width="3.140625" style="65" bestFit="1" customWidth="1"/>
    <col min="25" max="25" width="3.7109375" style="65" bestFit="1" customWidth="1"/>
    <col min="26" max="26" width="3.57421875" style="65" bestFit="1" customWidth="1"/>
    <col min="27" max="27" width="4.140625" style="65" bestFit="1" customWidth="1"/>
    <col min="28" max="28" width="3.140625" style="65" bestFit="1" customWidth="1"/>
    <col min="29" max="29" width="3.7109375" style="65" bestFit="1" customWidth="1"/>
    <col min="30" max="30" width="3.57421875" style="65" bestFit="1" customWidth="1"/>
    <col min="31" max="31" width="4.140625" style="65" bestFit="1" customWidth="1"/>
    <col min="32" max="32" width="3.140625" style="65" customWidth="1"/>
    <col min="33" max="33" width="3.8515625" style="65" customWidth="1"/>
    <col min="34" max="34" width="3.57421875" style="65" bestFit="1" customWidth="1"/>
    <col min="35" max="35" width="4.140625" style="65" bestFit="1" customWidth="1"/>
    <col min="36" max="36" width="3.140625" style="65" bestFit="1" customWidth="1"/>
    <col min="37" max="37" width="3.7109375" style="65" bestFit="1" customWidth="1"/>
    <col min="38" max="38" width="3.28125" style="65" customWidth="1"/>
    <col min="39" max="39" width="4.140625" style="65" bestFit="1" customWidth="1"/>
    <col min="40" max="40" width="3.57421875" style="65" customWidth="1"/>
    <col min="41" max="41" width="4.28125" style="65" bestFit="1" customWidth="1"/>
    <col min="42" max="42" width="3.7109375" style="65" customWidth="1"/>
    <col min="43" max="43" width="3.57421875" style="65" bestFit="1" customWidth="1"/>
    <col min="44" max="44" width="4.140625" style="65" bestFit="1" customWidth="1"/>
    <col min="45" max="45" width="3.140625" style="65" bestFit="1" customWidth="1"/>
    <col min="46" max="46" width="4.28125" style="65" bestFit="1" customWidth="1"/>
    <col min="47" max="47" width="3.7109375" style="65" bestFit="1" customWidth="1"/>
    <col min="48" max="48" width="3.57421875" style="65" bestFit="1" customWidth="1"/>
    <col min="49" max="49" width="4.140625" style="65" bestFit="1" customWidth="1"/>
    <col min="50" max="50" width="3.140625" style="65" bestFit="1" customWidth="1"/>
    <col min="51" max="51" width="3.7109375" style="65" bestFit="1" customWidth="1"/>
    <col min="52" max="52" width="3.57421875" style="65" bestFit="1" customWidth="1"/>
    <col min="53" max="53" width="4.140625" style="65" bestFit="1" customWidth="1"/>
    <col min="54" max="54" width="3.140625" style="65" bestFit="1" customWidth="1"/>
    <col min="55" max="55" width="3.421875" style="65" customWidth="1"/>
    <col min="56" max="56" width="3.57421875" style="65" bestFit="1" customWidth="1"/>
    <col min="57" max="57" width="4.140625" style="65" bestFit="1" customWidth="1"/>
    <col min="58" max="58" width="3.140625" style="65" bestFit="1" customWidth="1"/>
    <col min="59" max="59" width="4.421875" style="65" customWidth="1"/>
    <col min="60" max="16384" width="9.140625" style="65" customWidth="1"/>
  </cols>
  <sheetData>
    <row r="1" s="20" customFormat="1" ht="26.25" customHeight="1">
      <c r="A1" s="160" t="s">
        <v>376</v>
      </c>
    </row>
    <row r="2" spans="1:59" s="20" customFormat="1" ht="18.75" customHeight="1">
      <c r="A2" s="504"/>
      <c r="B2" s="133"/>
      <c r="C2" s="604" t="s">
        <v>270</v>
      </c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6"/>
      <c r="AK2" s="604" t="s">
        <v>109</v>
      </c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5"/>
      <c r="BF2" s="606"/>
      <c r="BG2" s="132"/>
    </row>
    <row r="3" spans="1:59" s="20" customFormat="1" ht="20.25" customHeight="1">
      <c r="A3" s="505" t="s">
        <v>230</v>
      </c>
      <c r="B3" s="53" t="s">
        <v>0</v>
      </c>
      <c r="C3" s="604" t="s">
        <v>23</v>
      </c>
      <c r="D3" s="605"/>
      <c r="E3" s="605"/>
      <c r="F3" s="605"/>
      <c r="G3" s="605"/>
      <c r="H3" s="605"/>
      <c r="I3" s="605"/>
      <c r="J3" s="605"/>
      <c r="K3" s="606"/>
      <c r="L3" s="604" t="s">
        <v>26</v>
      </c>
      <c r="M3" s="605"/>
      <c r="N3" s="605"/>
      <c r="O3" s="605"/>
      <c r="P3" s="605"/>
      <c r="Q3" s="605"/>
      <c r="R3" s="605"/>
      <c r="S3" s="605"/>
      <c r="T3" s="606"/>
      <c r="U3" s="610" t="s">
        <v>26</v>
      </c>
      <c r="V3" s="611"/>
      <c r="W3" s="611"/>
      <c r="X3" s="612"/>
      <c r="Y3" s="601" t="s">
        <v>27</v>
      </c>
      <c r="Z3" s="602"/>
      <c r="AA3" s="602"/>
      <c r="AB3" s="603"/>
      <c r="AC3" s="601" t="s">
        <v>271</v>
      </c>
      <c r="AD3" s="602"/>
      <c r="AE3" s="602"/>
      <c r="AF3" s="603"/>
      <c r="AG3" s="134" t="s">
        <v>280</v>
      </c>
      <c r="AH3" s="68"/>
      <c r="AI3" s="68"/>
      <c r="AJ3" s="135"/>
      <c r="AK3" s="601" t="s">
        <v>26</v>
      </c>
      <c r="AL3" s="602"/>
      <c r="AM3" s="602"/>
      <c r="AN3" s="603"/>
      <c r="AO3" s="601" t="s">
        <v>144</v>
      </c>
      <c r="AP3" s="602"/>
      <c r="AQ3" s="602"/>
      <c r="AR3" s="602"/>
      <c r="AS3" s="603"/>
      <c r="AT3" s="601" t="s">
        <v>272</v>
      </c>
      <c r="AU3" s="602"/>
      <c r="AV3" s="602"/>
      <c r="AW3" s="602"/>
      <c r="AX3" s="603"/>
      <c r="AY3" s="601" t="s">
        <v>144</v>
      </c>
      <c r="AZ3" s="602"/>
      <c r="BA3" s="602"/>
      <c r="BB3" s="603"/>
      <c r="BC3" s="32" t="s">
        <v>191</v>
      </c>
      <c r="BD3" s="136"/>
      <c r="BE3" s="136"/>
      <c r="BF3" s="137"/>
      <c r="BG3" s="138" t="s">
        <v>20</v>
      </c>
    </row>
    <row r="4" spans="1:59" s="20" customFormat="1" ht="22.5" customHeight="1">
      <c r="A4" s="505" t="s">
        <v>231</v>
      </c>
      <c r="B4" s="32"/>
      <c r="C4" s="607" t="s">
        <v>72</v>
      </c>
      <c r="D4" s="608"/>
      <c r="E4" s="608"/>
      <c r="F4" s="609"/>
      <c r="G4" s="607" t="s">
        <v>80</v>
      </c>
      <c r="H4" s="608"/>
      <c r="I4" s="608"/>
      <c r="J4" s="608"/>
      <c r="K4" s="609"/>
      <c r="L4" s="607" t="s">
        <v>72</v>
      </c>
      <c r="M4" s="608"/>
      <c r="N4" s="608"/>
      <c r="O4" s="609"/>
      <c r="P4" s="607" t="s">
        <v>80</v>
      </c>
      <c r="Q4" s="608"/>
      <c r="R4" s="608"/>
      <c r="S4" s="608"/>
      <c r="T4" s="609"/>
      <c r="U4" s="613" t="s">
        <v>221</v>
      </c>
      <c r="V4" s="614"/>
      <c r="W4" s="614"/>
      <c r="X4" s="615"/>
      <c r="Y4" s="598" t="s">
        <v>273</v>
      </c>
      <c r="Z4" s="599"/>
      <c r="AA4" s="599"/>
      <c r="AB4" s="600"/>
      <c r="AC4" s="598" t="s">
        <v>274</v>
      </c>
      <c r="AD4" s="599"/>
      <c r="AE4" s="599"/>
      <c r="AF4" s="600"/>
      <c r="AG4" s="139" t="s">
        <v>279</v>
      </c>
      <c r="AH4" s="140"/>
      <c r="AI4" s="140"/>
      <c r="AJ4" s="141"/>
      <c r="AK4" s="68"/>
      <c r="AL4" s="68"/>
      <c r="AM4" s="68"/>
      <c r="AN4" s="142"/>
      <c r="AO4" s="68"/>
      <c r="AP4" s="140"/>
      <c r="AQ4" s="140"/>
      <c r="AR4" s="140"/>
      <c r="AS4" s="142"/>
      <c r="AT4" s="140"/>
      <c r="AU4" s="140"/>
      <c r="AV4" s="140"/>
      <c r="AW4" s="140"/>
      <c r="AX4" s="140"/>
      <c r="AY4" s="598" t="s">
        <v>275</v>
      </c>
      <c r="AZ4" s="599"/>
      <c r="BA4" s="599"/>
      <c r="BB4" s="600"/>
      <c r="BC4" s="140"/>
      <c r="BD4" s="140"/>
      <c r="BE4" s="140"/>
      <c r="BG4" s="143"/>
    </row>
    <row r="5" spans="1:59" s="20" customFormat="1" ht="20.25" customHeight="1">
      <c r="A5" s="506" t="s">
        <v>145</v>
      </c>
      <c r="B5" s="142"/>
      <c r="C5" s="509" t="s">
        <v>73</v>
      </c>
      <c r="D5" s="509" t="s">
        <v>74</v>
      </c>
      <c r="E5" s="509" t="s">
        <v>75</v>
      </c>
      <c r="F5" s="509" t="s">
        <v>20</v>
      </c>
      <c r="G5" s="509" t="s">
        <v>76</v>
      </c>
      <c r="H5" s="509" t="s">
        <v>77</v>
      </c>
      <c r="I5" s="509" t="s">
        <v>78</v>
      </c>
      <c r="J5" s="509" t="s">
        <v>79</v>
      </c>
      <c r="K5" s="509" t="s">
        <v>20</v>
      </c>
      <c r="L5" s="509" t="s">
        <v>73</v>
      </c>
      <c r="M5" s="509" t="s">
        <v>74</v>
      </c>
      <c r="N5" s="509" t="s">
        <v>75</v>
      </c>
      <c r="O5" s="509" t="s">
        <v>20</v>
      </c>
      <c r="P5" s="509" t="s">
        <v>76</v>
      </c>
      <c r="Q5" s="509" t="s">
        <v>77</v>
      </c>
      <c r="R5" s="509" t="s">
        <v>78</v>
      </c>
      <c r="S5" s="509" t="s">
        <v>79</v>
      </c>
      <c r="T5" s="510" t="s">
        <v>20</v>
      </c>
      <c r="U5" s="511" t="s">
        <v>73</v>
      </c>
      <c r="V5" s="511" t="s">
        <v>74</v>
      </c>
      <c r="W5" s="509" t="s">
        <v>75</v>
      </c>
      <c r="X5" s="510" t="s">
        <v>20</v>
      </c>
      <c r="Y5" s="511" t="s">
        <v>73</v>
      </c>
      <c r="Z5" s="511" t="s">
        <v>74</v>
      </c>
      <c r="AA5" s="509" t="s">
        <v>75</v>
      </c>
      <c r="AB5" s="510" t="s">
        <v>20</v>
      </c>
      <c r="AC5" s="511" t="s">
        <v>73</v>
      </c>
      <c r="AD5" s="511" t="s">
        <v>74</v>
      </c>
      <c r="AE5" s="511" t="s">
        <v>75</v>
      </c>
      <c r="AF5" s="510" t="s">
        <v>20</v>
      </c>
      <c r="AG5" s="511" t="s">
        <v>73</v>
      </c>
      <c r="AH5" s="511" t="s">
        <v>74</v>
      </c>
      <c r="AI5" s="511" t="s">
        <v>75</v>
      </c>
      <c r="AJ5" s="510" t="s">
        <v>20</v>
      </c>
      <c r="AK5" s="509" t="s">
        <v>73</v>
      </c>
      <c r="AL5" s="509" t="s">
        <v>74</v>
      </c>
      <c r="AM5" s="509" t="s">
        <v>75</v>
      </c>
      <c r="AN5" s="510" t="s">
        <v>20</v>
      </c>
      <c r="AO5" s="512" t="s">
        <v>84</v>
      </c>
      <c r="AP5" s="509" t="s">
        <v>73</v>
      </c>
      <c r="AQ5" s="509" t="s">
        <v>74</v>
      </c>
      <c r="AR5" s="509" t="s">
        <v>75</v>
      </c>
      <c r="AS5" s="510" t="s">
        <v>20</v>
      </c>
      <c r="AT5" s="512" t="s">
        <v>84</v>
      </c>
      <c r="AU5" s="509" t="s">
        <v>73</v>
      </c>
      <c r="AV5" s="509" t="s">
        <v>74</v>
      </c>
      <c r="AW5" s="509" t="s">
        <v>75</v>
      </c>
      <c r="AX5" s="510" t="s">
        <v>20</v>
      </c>
      <c r="AY5" s="509" t="s">
        <v>73</v>
      </c>
      <c r="AZ5" s="509" t="s">
        <v>74</v>
      </c>
      <c r="BA5" s="509" t="s">
        <v>75</v>
      </c>
      <c r="BB5" s="510" t="s">
        <v>20</v>
      </c>
      <c r="BC5" s="509" t="s">
        <v>73</v>
      </c>
      <c r="BD5" s="509" t="s">
        <v>74</v>
      </c>
      <c r="BE5" s="509" t="s">
        <v>75</v>
      </c>
      <c r="BF5" s="510" t="s">
        <v>20</v>
      </c>
      <c r="BG5" s="513"/>
    </row>
    <row r="6" spans="1:59" ht="20.25" customHeight="1">
      <c r="A6" s="144">
        <v>1</v>
      </c>
      <c r="B6" s="145" t="s">
        <v>122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70">
        <v>0</v>
      </c>
      <c r="L6" s="62">
        <v>0</v>
      </c>
      <c r="M6" s="62">
        <v>2</v>
      </c>
      <c r="N6" s="62">
        <v>0</v>
      </c>
      <c r="O6" s="62">
        <f aca="true" t="shared" si="0" ref="O6:O11">SUM(L6:N6)</f>
        <v>2</v>
      </c>
      <c r="P6" s="62">
        <v>2</v>
      </c>
      <c r="Q6" s="62">
        <v>0</v>
      </c>
      <c r="R6" s="62">
        <v>0</v>
      </c>
      <c r="S6" s="62">
        <v>0</v>
      </c>
      <c r="T6" s="70">
        <f aca="true" t="shared" si="1" ref="T6:T11">SUM(P6:S6)</f>
        <v>2</v>
      </c>
      <c r="U6" s="70">
        <v>0</v>
      </c>
      <c r="V6" s="70">
        <v>0</v>
      </c>
      <c r="W6" s="70">
        <v>0</v>
      </c>
      <c r="X6" s="70">
        <f>SUM(U6:W6)</f>
        <v>0</v>
      </c>
      <c r="Y6" s="62">
        <v>0</v>
      </c>
      <c r="Z6" s="62">
        <v>0</v>
      </c>
      <c r="AA6" s="62">
        <v>0</v>
      </c>
      <c r="AB6" s="62">
        <f>SUM(Y6:AA6)</f>
        <v>0</v>
      </c>
      <c r="AC6" s="62">
        <v>0</v>
      </c>
      <c r="AD6" s="62">
        <v>0</v>
      </c>
      <c r="AE6" s="62">
        <v>0</v>
      </c>
      <c r="AF6" s="62">
        <f>SUM(AC6:AE6)</f>
        <v>0</v>
      </c>
      <c r="AG6" s="62">
        <v>0</v>
      </c>
      <c r="AH6" s="62">
        <v>0</v>
      </c>
      <c r="AI6" s="62">
        <v>0</v>
      </c>
      <c r="AJ6" s="62">
        <f>SUM(AG6:AI6)</f>
        <v>0</v>
      </c>
      <c r="AK6" s="62">
        <v>0</v>
      </c>
      <c r="AL6" s="62">
        <v>0</v>
      </c>
      <c r="AM6" s="62">
        <v>0</v>
      </c>
      <c r="AN6" s="62">
        <f>SUM(AK6:AM6)</f>
        <v>0</v>
      </c>
      <c r="AO6" s="62">
        <v>0</v>
      </c>
      <c r="AP6" s="62">
        <v>0</v>
      </c>
      <c r="AQ6" s="70">
        <v>0</v>
      </c>
      <c r="AR6" s="62">
        <v>0</v>
      </c>
      <c r="AS6" s="62">
        <f>SUM(AO6:AR6)</f>
        <v>0</v>
      </c>
      <c r="AT6" s="62">
        <v>0</v>
      </c>
      <c r="AU6" s="62">
        <v>0</v>
      </c>
      <c r="AV6" s="62">
        <v>0</v>
      </c>
      <c r="AW6" s="62">
        <v>0</v>
      </c>
      <c r="AX6" s="62">
        <f>SUM(AT6:AW6)</f>
        <v>0</v>
      </c>
      <c r="AY6" s="62">
        <v>0</v>
      </c>
      <c r="AZ6" s="62">
        <v>0</v>
      </c>
      <c r="BA6" s="62">
        <v>0</v>
      </c>
      <c r="BB6" s="62">
        <f>SUM(AY6:BA6)</f>
        <v>0</v>
      </c>
      <c r="BC6" s="70">
        <v>0</v>
      </c>
      <c r="BD6" s="62">
        <v>0</v>
      </c>
      <c r="BE6" s="62">
        <v>0</v>
      </c>
      <c r="BF6" s="70">
        <f>SUM(BC6:BE6)</f>
        <v>0</v>
      </c>
      <c r="BG6" s="146">
        <f>SUM(K6,T6,X6,AB6,AF6,AJ6,AN6,AS6,AX6,BB6,BF6)</f>
        <v>2</v>
      </c>
    </row>
    <row r="7" spans="1:59" ht="20.25" customHeight="1">
      <c r="A7" s="102">
        <v>2</v>
      </c>
      <c r="B7" s="74" t="s">
        <v>123</v>
      </c>
      <c r="C7" s="60">
        <v>0</v>
      </c>
      <c r="D7" s="60">
        <v>0</v>
      </c>
      <c r="E7" s="60">
        <v>0</v>
      </c>
      <c r="F7" s="60">
        <f>SUM(C7:E7)</f>
        <v>0</v>
      </c>
      <c r="G7" s="60">
        <v>0</v>
      </c>
      <c r="H7" s="60">
        <v>0</v>
      </c>
      <c r="I7" s="60">
        <v>0</v>
      </c>
      <c r="J7" s="60">
        <v>0</v>
      </c>
      <c r="K7" s="67">
        <f>SUM(G7:J7)</f>
        <v>0</v>
      </c>
      <c r="L7" s="60">
        <v>0</v>
      </c>
      <c r="M7" s="60">
        <v>4</v>
      </c>
      <c r="N7" s="60">
        <v>1</v>
      </c>
      <c r="O7" s="60">
        <f t="shared" si="0"/>
        <v>5</v>
      </c>
      <c r="P7" s="60">
        <v>5</v>
      </c>
      <c r="Q7" s="60">
        <v>0</v>
      </c>
      <c r="R7" s="60">
        <v>0</v>
      </c>
      <c r="S7" s="60">
        <v>0</v>
      </c>
      <c r="T7" s="67">
        <f t="shared" si="1"/>
        <v>5</v>
      </c>
      <c r="U7" s="67">
        <v>0</v>
      </c>
      <c r="V7" s="67">
        <v>0</v>
      </c>
      <c r="W7" s="67">
        <v>0</v>
      </c>
      <c r="X7" s="67">
        <f>SUM(U7:W7)</f>
        <v>0</v>
      </c>
      <c r="Y7" s="60">
        <v>0</v>
      </c>
      <c r="Z7" s="60">
        <v>0</v>
      </c>
      <c r="AA7" s="60">
        <v>0</v>
      </c>
      <c r="AB7" s="60">
        <f>SUM(Y7:AA7)</f>
        <v>0</v>
      </c>
      <c r="AC7" s="60">
        <v>0</v>
      </c>
      <c r="AD7" s="60">
        <v>0</v>
      </c>
      <c r="AE7" s="60">
        <v>0</v>
      </c>
      <c r="AF7" s="60">
        <f>SUM(AC7:AE7)</f>
        <v>0</v>
      </c>
      <c r="AG7" s="60">
        <v>0</v>
      </c>
      <c r="AH7" s="60">
        <v>0</v>
      </c>
      <c r="AI7" s="60">
        <v>0</v>
      </c>
      <c r="AJ7" s="60">
        <f>SUM(AG7:AI7)</f>
        <v>0</v>
      </c>
      <c r="AK7" s="60">
        <v>0</v>
      </c>
      <c r="AL7" s="60">
        <v>0</v>
      </c>
      <c r="AM7" s="60">
        <v>0</v>
      </c>
      <c r="AN7" s="60">
        <f>SUM(AK7:AM7)</f>
        <v>0</v>
      </c>
      <c r="AO7" s="60">
        <v>0</v>
      </c>
      <c r="AP7" s="60">
        <v>0</v>
      </c>
      <c r="AQ7" s="60">
        <v>0</v>
      </c>
      <c r="AR7" s="60">
        <v>0</v>
      </c>
      <c r="AS7" s="60">
        <f>SUM(AO7:AR7)</f>
        <v>0</v>
      </c>
      <c r="AT7" s="60">
        <v>0</v>
      </c>
      <c r="AU7" s="60">
        <v>0</v>
      </c>
      <c r="AV7" s="60">
        <v>0</v>
      </c>
      <c r="AW7" s="60">
        <v>0</v>
      </c>
      <c r="AX7" s="60">
        <f>SUM(AT7:AW7)</f>
        <v>0</v>
      </c>
      <c r="AY7" s="60">
        <v>0</v>
      </c>
      <c r="AZ7" s="60">
        <v>0</v>
      </c>
      <c r="BA7" s="60">
        <v>0</v>
      </c>
      <c r="BB7" s="60">
        <f>SUM(AY7:BA7)</f>
        <v>0</v>
      </c>
      <c r="BC7" s="67">
        <v>1</v>
      </c>
      <c r="BD7" s="60">
        <v>1</v>
      </c>
      <c r="BE7" s="60">
        <v>1</v>
      </c>
      <c r="BF7" s="67">
        <f>SUM(BC7:BE7)</f>
        <v>3</v>
      </c>
      <c r="BG7" s="103">
        <f>SUM(K7,T7,X7,AB7,AF7,AJ7,AN7,AS7,AX7,BB7,BF7)</f>
        <v>8</v>
      </c>
    </row>
    <row r="8" spans="1:59" ht="20.25" customHeight="1">
      <c r="A8" s="102">
        <v>3</v>
      </c>
      <c r="B8" s="147" t="s">
        <v>239</v>
      </c>
      <c r="C8" s="60">
        <v>0</v>
      </c>
      <c r="D8" s="60">
        <v>0</v>
      </c>
      <c r="E8" s="60">
        <v>0</v>
      </c>
      <c r="F8" s="60">
        <f>SUM(C8:E8)</f>
        <v>0</v>
      </c>
      <c r="G8" s="60">
        <v>0</v>
      </c>
      <c r="H8" s="60">
        <v>0</v>
      </c>
      <c r="I8" s="60">
        <v>0</v>
      </c>
      <c r="J8" s="60">
        <v>0</v>
      </c>
      <c r="K8" s="67">
        <f>SUM(G8:J8)</f>
        <v>0</v>
      </c>
      <c r="L8" s="60">
        <v>0</v>
      </c>
      <c r="M8" s="60">
        <v>1</v>
      </c>
      <c r="N8" s="60">
        <v>1</v>
      </c>
      <c r="O8" s="60">
        <f t="shared" si="0"/>
        <v>2</v>
      </c>
      <c r="P8" s="60">
        <v>2</v>
      </c>
      <c r="Q8" s="60">
        <v>0</v>
      </c>
      <c r="R8" s="60">
        <v>0</v>
      </c>
      <c r="S8" s="60">
        <v>0</v>
      </c>
      <c r="T8" s="67">
        <f t="shared" si="1"/>
        <v>2</v>
      </c>
      <c r="U8" s="67">
        <v>0</v>
      </c>
      <c r="V8" s="67">
        <v>0</v>
      </c>
      <c r="W8" s="67">
        <v>0</v>
      </c>
      <c r="X8" s="67">
        <f aca="true" t="shared" si="2" ref="X8:X51">SUM(U8:W8)</f>
        <v>0</v>
      </c>
      <c r="Y8" s="60">
        <v>0</v>
      </c>
      <c r="Z8" s="60">
        <v>0</v>
      </c>
      <c r="AA8" s="60">
        <v>0</v>
      </c>
      <c r="AB8" s="60">
        <f aca="true" t="shared" si="3" ref="AB8:AB34">SUM(Y8:AA8)</f>
        <v>0</v>
      </c>
      <c r="AC8" s="60">
        <v>0</v>
      </c>
      <c r="AD8" s="60">
        <v>0</v>
      </c>
      <c r="AE8" s="60">
        <v>0</v>
      </c>
      <c r="AF8" s="60">
        <f aca="true" t="shared" si="4" ref="AF8:AF34">SUM(AC8:AE8)</f>
        <v>0</v>
      </c>
      <c r="AG8" s="60">
        <v>0</v>
      </c>
      <c r="AH8" s="60">
        <v>0</v>
      </c>
      <c r="AI8" s="60">
        <v>0</v>
      </c>
      <c r="AJ8" s="60">
        <f>SUM(AG8:AI8)</f>
        <v>0</v>
      </c>
      <c r="AK8" s="60">
        <v>0</v>
      </c>
      <c r="AL8" s="60">
        <v>0</v>
      </c>
      <c r="AM8" s="60">
        <v>0</v>
      </c>
      <c r="AN8" s="60">
        <f aca="true" t="shared" si="5" ref="AN8:AN34">SUM(AK8:AM8)</f>
        <v>0</v>
      </c>
      <c r="AO8" s="60">
        <v>0</v>
      </c>
      <c r="AP8" s="60">
        <v>0</v>
      </c>
      <c r="AQ8" s="60">
        <v>0</v>
      </c>
      <c r="AR8" s="60">
        <v>0</v>
      </c>
      <c r="AS8" s="60">
        <f aca="true" t="shared" si="6" ref="AS8:AS34">SUM(AO8:AR8)</f>
        <v>0</v>
      </c>
      <c r="AT8" s="60">
        <v>0</v>
      </c>
      <c r="AU8" s="60">
        <v>0</v>
      </c>
      <c r="AV8" s="60">
        <v>0</v>
      </c>
      <c r="AW8" s="60">
        <v>0</v>
      </c>
      <c r="AX8" s="60">
        <f aca="true" t="shared" si="7" ref="AX8:AX34">SUM(AT8:AW8)</f>
        <v>0</v>
      </c>
      <c r="AY8" s="60">
        <v>0</v>
      </c>
      <c r="AZ8" s="60">
        <v>0</v>
      </c>
      <c r="BA8" s="60">
        <v>0</v>
      </c>
      <c r="BB8" s="60">
        <f aca="true" t="shared" si="8" ref="BB8:BB34">SUM(AY8:BA8)</f>
        <v>0</v>
      </c>
      <c r="BC8" s="67">
        <v>0</v>
      </c>
      <c r="BD8" s="60">
        <v>0</v>
      </c>
      <c r="BE8" s="60">
        <v>1</v>
      </c>
      <c r="BF8" s="67">
        <f aca="true" t="shared" si="9" ref="BF8:BF34">SUM(BC8:BE8)</f>
        <v>1</v>
      </c>
      <c r="BG8" s="103">
        <f aca="true" t="shared" si="10" ref="BG8:BG51">SUM(K8,T8,X8,AB8,AF8,AJ8,AN8,AS8,AX8,BB8,BF8)</f>
        <v>3</v>
      </c>
    </row>
    <row r="9" spans="1:59" ht="20.25" customHeight="1">
      <c r="A9" s="102">
        <v>4</v>
      </c>
      <c r="B9" s="56" t="s">
        <v>92</v>
      </c>
      <c r="C9" s="60">
        <v>0</v>
      </c>
      <c r="D9" s="60">
        <v>2</v>
      </c>
      <c r="E9" s="60">
        <v>1</v>
      </c>
      <c r="F9" s="60">
        <f>SUM(C9:E9)</f>
        <v>3</v>
      </c>
      <c r="G9" s="60">
        <v>0</v>
      </c>
      <c r="H9" s="60">
        <v>1</v>
      </c>
      <c r="I9" s="60">
        <v>2</v>
      </c>
      <c r="J9" s="60">
        <v>0</v>
      </c>
      <c r="K9" s="67">
        <f>SUM(G9:J9)</f>
        <v>3</v>
      </c>
      <c r="L9" s="60">
        <v>0</v>
      </c>
      <c r="M9" s="60">
        <v>4</v>
      </c>
      <c r="N9" s="60">
        <v>1</v>
      </c>
      <c r="O9" s="60">
        <f t="shared" si="0"/>
        <v>5</v>
      </c>
      <c r="P9" s="60">
        <v>4</v>
      </c>
      <c r="Q9" s="60">
        <v>1</v>
      </c>
      <c r="R9" s="60">
        <v>0</v>
      </c>
      <c r="S9" s="60">
        <v>0</v>
      </c>
      <c r="T9" s="67">
        <f t="shared" si="1"/>
        <v>5</v>
      </c>
      <c r="U9" s="67">
        <v>0</v>
      </c>
      <c r="V9" s="67">
        <v>0</v>
      </c>
      <c r="W9" s="67">
        <v>0</v>
      </c>
      <c r="X9" s="67">
        <f t="shared" si="2"/>
        <v>0</v>
      </c>
      <c r="Y9" s="60">
        <v>0</v>
      </c>
      <c r="Z9" s="60">
        <v>0</v>
      </c>
      <c r="AA9" s="60">
        <v>0</v>
      </c>
      <c r="AB9" s="60">
        <f t="shared" si="3"/>
        <v>0</v>
      </c>
      <c r="AC9" s="60">
        <v>0</v>
      </c>
      <c r="AD9" s="60">
        <v>0</v>
      </c>
      <c r="AE9" s="60">
        <v>0</v>
      </c>
      <c r="AF9" s="60">
        <f t="shared" si="4"/>
        <v>0</v>
      </c>
      <c r="AG9" s="60">
        <v>0</v>
      </c>
      <c r="AH9" s="60">
        <v>0</v>
      </c>
      <c r="AI9" s="60">
        <v>0</v>
      </c>
      <c r="AJ9" s="60">
        <f aca="true" t="shared" si="11" ref="AJ9:AJ34">SUM(AG9:AI9)</f>
        <v>0</v>
      </c>
      <c r="AK9" s="60">
        <v>0</v>
      </c>
      <c r="AL9" s="60">
        <v>0</v>
      </c>
      <c r="AM9" s="60">
        <v>0</v>
      </c>
      <c r="AN9" s="60">
        <f t="shared" si="5"/>
        <v>0</v>
      </c>
      <c r="AO9" s="60">
        <v>0</v>
      </c>
      <c r="AP9" s="60">
        <v>0</v>
      </c>
      <c r="AQ9" s="67">
        <v>0</v>
      </c>
      <c r="AR9" s="60">
        <v>0</v>
      </c>
      <c r="AS9" s="60">
        <f t="shared" si="6"/>
        <v>0</v>
      </c>
      <c r="AT9" s="60">
        <v>0</v>
      </c>
      <c r="AU9" s="60">
        <v>0</v>
      </c>
      <c r="AV9" s="60">
        <v>0</v>
      </c>
      <c r="AW9" s="60">
        <v>0</v>
      </c>
      <c r="AX9" s="60">
        <f t="shared" si="7"/>
        <v>0</v>
      </c>
      <c r="AY9" s="60">
        <v>0</v>
      </c>
      <c r="AZ9" s="60">
        <v>0</v>
      </c>
      <c r="BA9" s="60">
        <v>0</v>
      </c>
      <c r="BB9" s="60">
        <f t="shared" si="8"/>
        <v>0</v>
      </c>
      <c r="BC9" s="67">
        <v>0</v>
      </c>
      <c r="BD9" s="60">
        <v>0</v>
      </c>
      <c r="BE9" s="60">
        <v>0</v>
      </c>
      <c r="BF9" s="67">
        <f t="shared" si="9"/>
        <v>0</v>
      </c>
      <c r="BG9" s="103">
        <f t="shared" si="10"/>
        <v>8</v>
      </c>
    </row>
    <row r="10" spans="1:59" ht="20.25" customHeight="1">
      <c r="A10" s="102">
        <v>5</v>
      </c>
      <c r="B10" s="56" t="s">
        <v>284</v>
      </c>
      <c r="C10" s="60">
        <v>0</v>
      </c>
      <c r="D10" s="60">
        <v>0</v>
      </c>
      <c r="E10" s="60">
        <v>0</v>
      </c>
      <c r="F10" s="60">
        <f>SUM(C10:E10)</f>
        <v>0</v>
      </c>
      <c r="G10" s="60">
        <v>0</v>
      </c>
      <c r="H10" s="60">
        <v>0</v>
      </c>
      <c r="I10" s="60">
        <v>0</v>
      </c>
      <c r="J10" s="60">
        <v>0</v>
      </c>
      <c r="K10" s="67">
        <v>0</v>
      </c>
      <c r="L10" s="60">
        <v>5</v>
      </c>
      <c r="M10" s="60">
        <v>8</v>
      </c>
      <c r="N10" s="60">
        <v>1</v>
      </c>
      <c r="O10" s="60">
        <f t="shared" si="0"/>
        <v>14</v>
      </c>
      <c r="P10" s="60">
        <v>14</v>
      </c>
      <c r="Q10" s="60">
        <v>0</v>
      </c>
      <c r="R10" s="60">
        <v>0</v>
      </c>
      <c r="S10" s="60">
        <v>0</v>
      </c>
      <c r="T10" s="67">
        <f t="shared" si="1"/>
        <v>14</v>
      </c>
      <c r="U10" s="67">
        <v>0</v>
      </c>
      <c r="V10" s="67">
        <v>0</v>
      </c>
      <c r="W10" s="67">
        <v>0</v>
      </c>
      <c r="X10" s="67">
        <f t="shared" si="2"/>
        <v>0</v>
      </c>
      <c r="Y10" s="60">
        <v>0</v>
      </c>
      <c r="Z10" s="60">
        <v>0</v>
      </c>
      <c r="AA10" s="60">
        <v>0</v>
      </c>
      <c r="AB10" s="60">
        <f t="shared" si="3"/>
        <v>0</v>
      </c>
      <c r="AC10" s="60">
        <v>0</v>
      </c>
      <c r="AD10" s="60">
        <v>0</v>
      </c>
      <c r="AE10" s="60">
        <v>0</v>
      </c>
      <c r="AF10" s="60">
        <f t="shared" si="4"/>
        <v>0</v>
      </c>
      <c r="AG10" s="60">
        <v>0</v>
      </c>
      <c r="AH10" s="60">
        <v>0</v>
      </c>
      <c r="AI10" s="60">
        <v>0</v>
      </c>
      <c r="AJ10" s="60">
        <f t="shared" si="11"/>
        <v>0</v>
      </c>
      <c r="AK10" s="60">
        <v>0</v>
      </c>
      <c r="AL10" s="60">
        <v>0</v>
      </c>
      <c r="AM10" s="60">
        <v>0</v>
      </c>
      <c r="AN10" s="60">
        <f t="shared" si="5"/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f t="shared" si="6"/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f t="shared" si="7"/>
        <v>0</v>
      </c>
      <c r="AY10" s="60">
        <v>0</v>
      </c>
      <c r="AZ10" s="60">
        <v>0</v>
      </c>
      <c r="BA10" s="60">
        <v>0</v>
      </c>
      <c r="BB10" s="60">
        <f t="shared" si="8"/>
        <v>0</v>
      </c>
      <c r="BC10" s="67">
        <v>1</v>
      </c>
      <c r="BD10" s="60">
        <v>0</v>
      </c>
      <c r="BE10" s="60">
        <v>0</v>
      </c>
      <c r="BF10" s="67">
        <f t="shared" si="9"/>
        <v>1</v>
      </c>
      <c r="BG10" s="103">
        <f t="shared" si="10"/>
        <v>15</v>
      </c>
    </row>
    <row r="11" spans="1:59" ht="20.25" customHeight="1">
      <c r="A11" s="102">
        <v>6</v>
      </c>
      <c r="B11" s="56" t="s">
        <v>276</v>
      </c>
      <c r="C11" s="60">
        <v>0</v>
      </c>
      <c r="D11" s="60">
        <v>0</v>
      </c>
      <c r="E11" s="60">
        <v>0</v>
      </c>
      <c r="F11" s="60">
        <f>SUM(C11:E11)</f>
        <v>0</v>
      </c>
      <c r="G11" s="60">
        <v>0</v>
      </c>
      <c r="H11" s="60">
        <v>0</v>
      </c>
      <c r="I11" s="60">
        <v>0</v>
      </c>
      <c r="J11" s="60">
        <v>0</v>
      </c>
      <c r="K11" s="67">
        <f>SUM(G11:J11)</f>
        <v>0</v>
      </c>
      <c r="L11" s="60">
        <v>0</v>
      </c>
      <c r="M11" s="60">
        <v>0</v>
      </c>
      <c r="N11" s="60">
        <v>0</v>
      </c>
      <c r="O11" s="60">
        <f t="shared" si="0"/>
        <v>0</v>
      </c>
      <c r="P11" s="60">
        <v>0</v>
      </c>
      <c r="Q11" s="60">
        <v>0</v>
      </c>
      <c r="R11" s="60">
        <v>0</v>
      </c>
      <c r="S11" s="60">
        <v>0</v>
      </c>
      <c r="T11" s="67">
        <f t="shared" si="1"/>
        <v>0</v>
      </c>
      <c r="U11" s="67">
        <v>0</v>
      </c>
      <c r="V11" s="67">
        <v>0</v>
      </c>
      <c r="W11" s="67">
        <v>0</v>
      </c>
      <c r="X11" s="67">
        <f t="shared" si="2"/>
        <v>0</v>
      </c>
      <c r="Y11" s="60">
        <v>0</v>
      </c>
      <c r="Z11" s="60">
        <v>0</v>
      </c>
      <c r="AA11" s="60">
        <v>0</v>
      </c>
      <c r="AB11" s="60">
        <f t="shared" si="3"/>
        <v>0</v>
      </c>
      <c r="AC11" s="60">
        <v>0</v>
      </c>
      <c r="AD11" s="60">
        <v>0</v>
      </c>
      <c r="AE11" s="60">
        <v>0</v>
      </c>
      <c r="AF11" s="60">
        <f t="shared" si="4"/>
        <v>0</v>
      </c>
      <c r="AG11" s="60">
        <v>0</v>
      </c>
      <c r="AH11" s="60">
        <v>0</v>
      </c>
      <c r="AI11" s="60">
        <v>0</v>
      </c>
      <c r="AJ11" s="60">
        <f t="shared" si="11"/>
        <v>0</v>
      </c>
      <c r="AK11" s="60">
        <v>0</v>
      </c>
      <c r="AL11" s="60">
        <v>0</v>
      </c>
      <c r="AM11" s="60">
        <v>0</v>
      </c>
      <c r="AN11" s="60">
        <f t="shared" si="5"/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f t="shared" si="6"/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f t="shared" si="7"/>
        <v>0</v>
      </c>
      <c r="AY11" s="60">
        <v>0</v>
      </c>
      <c r="AZ11" s="60">
        <v>0</v>
      </c>
      <c r="BA11" s="60">
        <v>0</v>
      </c>
      <c r="BB11" s="60">
        <f t="shared" si="8"/>
        <v>0</v>
      </c>
      <c r="BC11" s="67">
        <v>0</v>
      </c>
      <c r="BD11" s="60">
        <v>0</v>
      </c>
      <c r="BE11" s="60">
        <v>0</v>
      </c>
      <c r="BF11" s="67">
        <f t="shared" si="9"/>
        <v>0</v>
      </c>
      <c r="BG11" s="103">
        <f t="shared" si="10"/>
        <v>0</v>
      </c>
    </row>
    <row r="12" spans="1:59" ht="20.25" customHeight="1">
      <c r="A12" s="102">
        <v>7</v>
      </c>
      <c r="B12" s="74" t="s">
        <v>16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7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7">
        <v>0</v>
      </c>
      <c r="U12" s="67">
        <v>0</v>
      </c>
      <c r="V12" s="67">
        <v>0</v>
      </c>
      <c r="W12" s="67">
        <v>0</v>
      </c>
      <c r="X12" s="67">
        <f t="shared" si="2"/>
        <v>0</v>
      </c>
      <c r="Y12" s="60">
        <v>0</v>
      </c>
      <c r="Z12" s="60">
        <v>0</v>
      </c>
      <c r="AA12" s="60">
        <v>0</v>
      </c>
      <c r="AB12" s="60">
        <f t="shared" si="3"/>
        <v>0</v>
      </c>
      <c r="AC12" s="60">
        <v>0</v>
      </c>
      <c r="AD12" s="60">
        <v>0</v>
      </c>
      <c r="AE12" s="60">
        <v>0</v>
      </c>
      <c r="AF12" s="60">
        <f t="shared" si="4"/>
        <v>0</v>
      </c>
      <c r="AG12" s="60">
        <v>0</v>
      </c>
      <c r="AH12" s="60">
        <v>0</v>
      </c>
      <c r="AI12" s="60">
        <v>0</v>
      </c>
      <c r="AJ12" s="60">
        <f t="shared" si="11"/>
        <v>0</v>
      </c>
      <c r="AK12" s="60">
        <v>0</v>
      </c>
      <c r="AL12" s="60">
        <v>0</v>
      </c>
      <c r="AM12" s="60">
        <v>0</v>
      </c>
      <c r="AN12" s="60">
        <f t="shared" si="5"/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f t="shared" si="6"/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f t="shared" si="7"/>
        <v>0</v>
      </c>
      <c r="AY12" s="60">
        <v>0</v>
      </c>
      <c r="AZ12" s="60">
        <v>0</v>
      </c>
      <c r="BA12" s="60">
        <v>0</v>
      </c>
      <c r="BB12" s="60">
        <f t="shared" si="8"/>
        <v>0</v>
      </c>
      <c r="BC12" s="67">
        <v>0</v>
      </c>
      <c r="BD12" s="60">
        <v>0</v>
      </c>
      <c r="BE12" s="60">
        <v>1</v>
      </c>
      <c r="BF12" s="67">
        <f t="shared" si="9"/>
        <v>1</v>
      </c>
      <c r="BG12" s="103">
        <f t="shared" si="10"/>
        <v>1</v>
      </c>
    </row>
    <row r="13" spans="1:59" ht="19.5" customHeight="1">
      <c r="A13" s="102">
        <v>8</v>
      </c>
      <c r="B13" s="56" t="s">
        <v>1</v>
      </c>
      <c r="C13" s="60">
        <v>3</v>
      </c>
      <c r="D13" s="60">
        <v>31</v>
      </c>
      <c r="E13" s="60">
        <v>64</v>
      </c>
      <c r="F13" s="60">
        <f aca="true" t="shared" si="12" ref="F13:F26">SUM(C13:E13)</f>
        <v>98</v>
      </c>
      <c r="G13" s="60">
        <v>12</v>
      </c>
      <c r="H13" s="60">
        <v>22</v>
      </c>
      <c r="I13" s="60">
        <v>53</v>
      </c>
      <c r="J13" s="60">
        <v>11</v>
      </c>
      <c r="K13" s="67">
        <f aca="true" t="shared" si="13" ref="K13:K26">SUM(G13:J13)</f>
        <v>98</v>
      </c>
      <c r="L13" s="60">
        <v>0</v>
      </c>
      <c r="M13" s="60">
        <v>16</v>
      </c>
      <c r="N13" s="60">
        <v>20</v>
      </c>
      <c r="O13" s="60">
        <f>SUM(L13:N13)</f>
        <v>36</v>
      </c>
      <c r="P13" s="60">
        <v>32</v>
      </c>
      <c r="Q13" s="60">
        <v>4</v>
      </c>
      <c r="R13" s="60">
        <v>0</v>
      </c>
      <c r="S13" s="60">
        <v>0</v>
      </c>
      <c r="T13" s="67">
        <f aca="true" t="shared" si="14" ref="T13:T25">SUM(P13:S13)</f>
        <v>36</v>
      </c>
      <c r="U13" s="67">
        <v>0</v>
      </c>
      <c r="V13" s="67">
        <v>0</v>
      </c>
      <c r="W13" s="67">
        <v>0</v>
      </c>
      <c r="X13" s="67">
        <f t="shared" si="2"/>
        <v>0</v>
      </c>
      <c r="Y13" s="60">
        <v>0</v>
      </c>
      <c r="Z13" s="60">
        <v>0</v>
      </c>
      <c r="AA13" s="60">
        <v>0</v>
      </c>
      <c r="AB13" s="60">
        <f t="shared" si="3"/>
        <v>0</v>
      </c>
      <c r="AC13" s="60">
        <v>0</v>
      </c>
      <c r="AD13" s="60">
        <v>0</v>
      </c>
      <c r="AE13" s="60">
        <v>0</v>
      </c>
      <c r="AF13" s="60">
        <f t="shared" si="4"/>
        <v>0</v>
      </c>
      <c r="AG13" s="60">
        <v>0</v>
      </c>
      <c r="AH13" s="60">
        <v>0</v>
      </c>
      <c r="AI13" s="60">
        <v>0</v>
      </c>
      <c r="AJ13" s="60">
        <f t="shared" si="11"/>
        <v>0</v>
      </c>
      <c r="AK13" s="60">
        <v>0</v>
      </c>
      <c r="AL13" s="60">
        <v>0</v>
      </c>
      <c r="AM13" s="60">
        <v>0</v>
      </c>
      <c r="AN13" s="60">
        <f t="shared" si="5"/>
        <v>0</v>
      </c>
      <c r="AO13" s="60">
        <v>0</v>
      </c>
      <c r="AP13" s="67">
        <v>4</v>
      </c>
      <c r="AQ13" s="67">
        <v>0</v>
      </c>
      <c r="AR13" s="67">
        <v>0</v>
      </c>
      <c r="AS13" s="60">
        <f t="shared" si="6"/>
        <v>4</v>
      </c>
      <c r="AT13" s="67">
        <v>0</v>
      </c>
      <c r="AU13" s="67">
        <v>0</v>
      </c>
      <c r="AV13" s="67">
        <v>0</v>
      </c>
      <c r="AW13" s="67">
        <v>0</v>
      </c>
      <c r="AX13" s="60">
        <f t="shared" si="7"/>
        <v>0</v>
      </c>
      <c r="AY13" s="60">
        <v>0</v>
      </c>
      <c r="AZ13" s="60">
        <v>0</v>
      </c>
      <c r="BA13" s="60">
        <v>0</v>
      </c>
      <c r="BB13" s="60">
        <f t="shared" si="8"/>
        <v>0</v>
      </c>
      <c r="BC13" s="67">
        <v>0</v>
      </c>
      <c r="BD13" s="60">
        <v>0</v>
      </c>
      <c r="BE13" s="60">
        <v>0</v>
      </c>
      <c r="BF13" s="67">
        <f t="shared" si="9"/>
        <v>0</v>
      </c>
      <c r="BG13" s="103">
        <f t="shared" si="10"/>
        <v>138</v>
      </c>
    </row>
    <row r="14" spans="1:59" ht="19.5" customHeight="1">
      <c r="A14" s="102">
        <v>9</v>
      </c>
      <c r="B14" s="56" t="s">
        <v>2</v>
      </c>
      <c r="C14" s="60">
        <v>2</v>
      </c>
      <c r="D14" s="60">
        <v>35</v>
      </c>
      <c r="E14" s="60">
        <v>14</v>
      </c>
      <c r="F14" s="60">
        <f t="shared" si="12"/>
        <v>51</v>
      </c>
      <c r="G14" s="60">
        <v>17</v>
      </c>
      <c r="H14" s="60">
        <v>18</v>
      </c>
      <c r="I14" s="60">
        <v>16</v>
      </c>
      <c r="J14" s="60">
        <v>0</v>
      </c>
      <c r="K14" s="67">
        <f t="shared" si="13"/>
        <v>51</v>
      </c>
      <c r="L14" s="60">
        <v>0</v>
      </c>
      <c r="M14" s="60">
        <v>9</v>
      </c>
      <c r="N14" s="60">
        <v>3</v>
      </c>
      <c r="O14" s="60">
        <f aca="true" t="shared" si="15" ref="O14:O25">SUM(L14:N14)</f>
        <v>12</v>
      </c>
      <c r="P14" s="60">
        <v>12</v>
      </c>
      <c r="Q14" s="60">
        <v>0</v>
      </c>
      <c r="R14" s="60">
        <v>0</v>
      </c>
      <c r="S14" s="60">
        <v>0</v>
      </c>
      <c r="T14" s="67">
        <f t="shared" si="14"/>
        <v>12</v>
      </c>
      <c r="U14" s="67">
        <v>0</v>
      </c>
      <c r="V14" s="67">
        <v>0</v>
      </c>
      <c r="W14" s="67">
        <v>0</v>
      </c>
      <c r="X14" s="67">
        <f t="shared" si="2"/>
        <v>0</v>
      </c>
      <c r="Y14" s="60">
        <v>0</v>
      </c>
      <c r="Z14" s="60">
        <v>0</v>
      </c>
      <c r="AA14" s="60">
        <v>0</v>
      </c>
      <c r="AB14" s="60">
        <f t="shared" si="3"/>
        <v>0</v>
      </c>
      <c r="AC14" s="60">
        <v>0</v>
      </c>
      <c r="AD14" s="60">
        <v>0</v>
      </c>
      <c r="AE14" s="60">
        <v>0</v>
      </c>
      <c r="AF14" s="60">
        <f t="shared" si="4"/>
        <v>0</v>
      </c>
      <c r="AG14" s="60">
        <v>0</v>
      </c>
      <c r="AH14" s="60">
        <v>0</v>
      </c>
      <c r="AI14" s="60">
        <v>0</v>
      </c>
      <c r="AJ14" s="60">
        <f t="shared" si="11"/>
        <v>0</v>
      </c>
      <c r="AK14" s="60">
        <v>0</v>
      </c>
      <c r="AL14" s="60">
        <v>0</v>
      </c>
      <c r="AM14" s="60">
        <v>0</v>
      </c>
      <c r="AN14" s="60">
        <f t="shared" si="5"/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f t="shared" si="6"/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f t="shared" si="7"/>
        <v>0</v>
      </c>
      <c r="AY14" s="60">
        <v>0</v>
      </c>
      <c r="AZ14" s="67">
        <v>1</v>
      </c>
      <c r="BA14" s="67">
        <v>0</v>
      </c>
      <c r="BB14" s="60">
        <f t="shared" si="8"/>
        <v>1</v>
      </c>
      <c r="BC14" s="60">
        <v>0</v>
      </c>
      <c r="BD14" s="60">
        <v>0</v>
      </c>
      <c r="BE14" s="60">
        <v>0</v>
      </c>
      <c r="BF14" s="67">
        <f t="shared" si="9"/>
        <v>0</v>
      </c>
      <c r="BG14" s="103">
        <f t="shared" si="10"/>
        <v>64</v>
      </c>
    </row>
    <row r="15" spans="1:59" ht="20.25" customHeight="1">
      <c r="A15" s="102">
        <v>10</v>
      </c>
      <c r="B15" s="56" t="s">
        <v>3</v>
      </c>
      <c r="C15" s="60">
        <v>0</v>
      </c>
      <c r="D15" s="60">
        <v>17</v>
      </c>
      <c r="E15" s="60">
        <v>30</v>
      </c>
      <c r="F15" s="60">
        <f t="shared" si="12"/>
        <v>47</v>
      </c>
      <c r="G15" s="60">
        <v>4</v>
      </c>
      <c r="H15" s="60">
        <v>24</v>
      </c>
      <c r="I15" s="60">
        <v>18</v>
      </c>
      <c r="J15" s="60">
        <v>1</v>
      </c>
      <c r="K15" s="67">
        <f t="shared" si="13"/>
        <v>47</v>
      </c>
      <c r="L15" s="60">
        <v>1</v>
      </c>
      <c r="M15" s="60">
        <v>14</v>
      </c>
      <c r="N15" s="60">
        <v>5</v>
      </c>
      <c r="O15" s="60">
        <f t="shared" si="15"/>
        <v>20</v>
      </c>
      <c r="P15" s="60">
        <v>19</v>
      </c>
      <c r="Q15" s="60">
        <v>1</v>
      </c>
      <c r="R15" s="60">
        <v>0</v>
      </c>
      <c r="S15" s="60">
        <v>0</v>
      </c>
      <c r="T15" s="67">
        <f t="shared" si="14"/>
        <v>20</v>
      </c>
      <c r="U15" s="67">
        <v>0</v>
      </c>
      <c r="V15" s="67">
        <v>0</v>
      </c>
      <c r="W15" s="67">
        <v>0</v>
      </c>
      <c r="X15" s="67">
        <f t="shared" si="2"/>
        <v>0</v>
      </c>
      <c r="Y15" s="60">
        <v>0</v>
      </c>
      <c r="Z15" s="60">
        <v>0</v>
      </c>
      <c r="AA15" s="60">
        <v>0</v>
      </c>
      <c r="AB15" s="60">
        <f t="shared" si="3"/>
        <v>0</v>
      </c>
      <c r="AC15" s="60">
        <v>0</v>
      </c>
      <c r="AD15" s="60">
        <v>0</v>
      </c>
      <c r="AE15" s="60">
        <v>0</v>
      </c>
      <c r="AF15" s="60">
        <f t="shared" si="4"/>
        <v>0</v>
      </c>
      <c r="AG15" s="60">
        <v>0</v>
      </c>
      <c r="AH15" s="60">
        <v>0</v>
      </c>
      <c r="AI15" s="60">
        <v>0</v>
      </c>
      <c r="AJ15" s="60">
        <f t="shared" si="11"/>
        <v>0</v>
      </c>
      <c r="AK15" s="60">
        <v>0</v>
      </c>
      <c r="AL15" s="60">
        <v>0</v>
      </c>
      <c r="AM15" s="60">
        <v>0</v>
      </c>
      <c r="AN15" s="60">
        <f t="shared" si="5"/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f t="shared" si="6"/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f t="shared" si="7"/>
        <v>0</v>
      </c>
      <c r="AY15" s="60">
        <v>0</v>
      </c>
      <c r="AZ15" s="60">
        <v>0</v>
      </c>
      <c r="BA15" s="60">
        <v>0</v>
      </c>
      <c r="BB15" s="60">
        <f t="shared" si="8"/>
        <v>0</v>
      </c>
      <c r="BC15" s="60">
        <v>0</v>
      </c>
      <c r="BD15" s="60">
        <v>1</v>
      </c>
      <c r="BE15" s="60">
        <v>0</v>
      </c>
      <c r="BF15" s="67">
        <f t="shared" si="9"/>
        <v>1</v>
      </c>
      <c r="BG15" s="103">
        <f t="shared" si="10"/>
        <v>68</v>
      </c>
    </row>
    <row r="16" spans="1:59" ht="20.25" customHeight="1">
      <c r="A16" s="102">
        <v>11</v>
      </c>
      <c r="B16" s="56" t="s">
        <v>4</v>
      </c>
      <c r="C16" s="60">
        <v>2</v>
      </c>
      <c r="D16" s="60">
        <v>49</v>
      </c>
      <c r="E16" s="60">
        <v>33</v>
      </c>
      <c r="F16" s="60">
        <f t="shared" si="12"/>
        <v>84</v>
      </c>
      <c r="G16" s="60">
        <v>23</v>
      </c>
      <c r="H16" s="60">
        <v>42</v>
      </c>
      <c r="I16" s="60">
        <v>17</v>
      </c>
      <c r="J16" s="60">
        <v>2</v>
      </c>
      <c r="K16" s="67">
        <f t="shared" si="13"/>
        <v>84</v>
      </c>
      <c r="L16" s="60">
        <v>7</v>
      </c>
      <c r="M16" s="60">
        <v>36</v>
      </c>
      <c r="N16" s="60">
        <v>12</v>
      </c>
      <c r="O16" s="60">
        <f t="shared" si="15"/>
        <v>55</v>
      </c>
      <c r="P16" s="60">
        <v>51</v>
      </c>
      <c r="Q16" s="60">
        <v>4</v>
      </c>
      <c r="R16" s="60">
        <v>0</v>
      </c>
      <c r="S16" s="60">
        <v>0</v>
      </c>
      <c r="T16" s="67">
        <f t="shared" si="14"/>
        <v>55</v>
      </c>
      <c r="U16" s="67">
        <v>0</v>
      </c>
      <c r="V16" s="67">
        <v>0</v>
      </c>
      <c r="W16" s="67">
        <v>0</v>
      </c>
      <c r="X16" s="67">
        <f t="shared" si="2"/>
        <v>0</v>
      </c>
      <c r="Y16" s="60">
        <v>0</v>
      </c>
      <c r="Z16" s="60">
        <v>0</v>
      </c>
      <c r="AA16" s="60">
        <v>0</v>
      </c>
      <c r="AB16" s="60">
        <f t="shared" si="3"/>
        <v>0</v>
      </c>
      <c r="AC16" s="67">
        <v>16</v>
      </c>
      <c r="AD16" s="67">
        <v>3</v>
      </c>
      <c r="AE16" s="67">
        <v>0</v>
      </c>
      <c r="AF16" s="60">
        <f t="shared" si="4"/>
        <v>19</v>
      </c>
      <c r="AG16" s="60">
        <v>0</v>
      </c>
      <c r="AH16" s="60">
        <v>0</v>
      </c>
      <c r="AI16" s="60">
        <v>0</v>
      </c>
      <c r="AJ16" s="60">
        <f t="shared" si="11"/>
        <v>0</v>
      </c>
      <c r="AK16" s="67">
        <v>1</v>
      </c>
      <c r="AL16" s="60">
        <v>1</v>
      </c>
      <c r="AM16" s="60">
        <v>0</v>
      </c>
      <c r="AN16" s="60">
        <f t="shared" si="5"/>
        <v>2</v>
      </c>
      <c r="AO16" s="67">
        <v>1</v>
      </c>
      <c r="AP16" s="67">
        <v>1</v>
      </c>
      <c r="AQ16" s="67">
        <v>0</v>
      </c>
      <c r="AR16" s="67">
        <v>0</v>
      </c>
      <c r="AS16" s="60">
        <f t="shared" si="6"/>
        <v>2</v>
      </c>
      <c r="AT16" s="67">
        <v>0</v>
      </c>
      <c r="AU16" s="67">
        <v>0</v>
      </c>
      <c r="AV16" s="67">
        <v>0</v>
      </c>
      <c r="AW16" s="67">
        <v>0</v>
      </c>
      <c r="AX16" s="60">
        <f t="shared" si="7"/>
        <v>0</v>
      </c>
      <c r="AY16" s="67">
        <v>0</v>
      </c>
      <c r="AZ16" s="60">
        <v>0</v>
      </c>
      <c r="BA16" s="60">
        <v>0</v>
      </c>
      <c r="BB16" s="60">
        <f t="shared" si="8"/>
        <v>0</v>
      </c>
      <c r="BC16" s="60">
        <v>0</v>
      </c>
      <c r="BD16" s="60">
        <v>0</v>
      </c>
      <c r="BE16" s="60">
        <v>1</v>
      </c>
      <c r="BF16" s="67">
        <f t="shared" si="9"/>
        <v>1</v>
      </c>
      <c r="BG16" s="103">
        <f t="shared" si="10"/>
        <v>163</v>
      </c>
    </row>
    <row r="17" spans="1:59" ht="19.5" customHeight="1">
      <c r="A17" s="102">
        <v>12</v>
      </c>
      <c r="B17" s="56" t="s">
        <v>5</v>
      </c>
      <c r="C17" s="60">
        <v>0</v>
      </c>
      <c r="D17" s="60">
        <v>14</v>
      </c>
      <c r="E17" s="60">
        <v>34</v>
      </c>
      <c r="F17" s="60">
        <f t="shared" si="12"/>
        <v>48</v>
      </c>
      <c r="G17" s="60">
        <v>10</v>
      </c>
      <c r="H17" s="60">
        <v>25</v>
      </c>
      <c r="I17" s="60">
        <v>13</v>
      </c>
      <c r="J17" s="60">
        <v>0</v>
      </c>
      <c r="K17" s="67">
        <f t="shared" si="13"/>
        <v>48</v>
      </c>
      <c r="L17" s="60">
        <v>1</v>
      </c>
      <c r="M17" s="60">
        <v>16</v>
      </c>
      <c r="N17" s="60">
        <v>11</v>
      </c>
      <c r="O17" s="60">
        <f>SUM(L17:N17)</f>
        <v>28</v>
      </c>
      <c r="P17" s="60">
        <v>25</v>
      </c>
      <c r="Q17" s="60">
        <v>3</v>
      </c>
      <c r="R17" s="60">
        <v>0</v>
      </c>
      <c r="S17" s="60">
        <v>0</v>
      </c>
      <c r="T17" s="67">
        <f t="shared" si="14"/>
        <v>28</v>
      </c>
      <c r="U17" s="67">
        <v>0</v>
      </c>
      <c r="V17" s="67">
        <v>0</v>
      </c>
      <c r="W17" s="67">
        <v>0</v>
      </c>
      <c r="X17" s="67">
        <f t="shared" si="2"/>
        <v>0</v>
      </c>
      <c r="Y17" s="60">
        <v>0</v>
      </c>
      <c r="Z17" s="60">
        <v>0</v>
      </c>
      <c r="AA17" s="60">
        <v>0</v>
      </c>
      <c r="AB17" s="60">
        <f t="shared" si="3"/>
        <v>0</v>
      </c>
      <c r="AC17" s="60">
        <v>0</v>
      </c>
      <c r="AD17" s="60">
        <v>0</v>
      </c>
      <c r="AE17" s="60">
        <v>0</v>
      </c>
      <c r="AF17" s="60">
        <f t="shared" si="4"/>
        <v>0</v>
      </c>
      <c r="AG17" s="60">
        <v>0</v>
      </c>
      <c r="AH17" s="60">
        <v>0</v>
      </c>
      <c r="AI17" s="60">
        <v>0</v>
      </c>
      <c r="AJ17" s="60">
        <f t="shared" si="11"/>
        <v>0</v>
      </c>
      <c r="AK17" s="60">
        <v>0</v>
      </c>
      <c r="AL17" s="60">
        <v>0</v>
      </c>
      <c r="AM17" s="60">
        <v>0</v>
      </c>
      <c r="AN17" s="60">
        <f t="shared" si="5"/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f t="shared" si="6"/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f t="shared" si="7"/>
        <v>0</v>
      </c>
      <c r="AY17" s="60">
        <v>0</v>
      </c>
      <c r="AZ17" s="60">
        <v>0</v>
      </c>
      <c r="BA17" s="60">
        <v>0</v>
      </c>
      <c r="BB17" s="60">
        <f t="shared" si="8"/>
        <v>0</v>
      </c>
      <c r="BC17" s="67">
        <v>0</v>
      </c>
      <c r="BD17" s="60">
        <v>0</v>
      </c>
      <c r="BE17" s="60">
        <v>0</v>
      </c>
      <c r="BF17" s="67">
        <f t="shared" si="9"/>
        <v>0</v>
      </c>
      <c r="BG17" s="103">
        <f t="shared" si="10"/>
        <v>76</v>
      </c>
    </row>
    <row r="18" spans="1:59" ht="19.5" customHeight="1">
      <c r="A18" s="102">
        <v>13</v>
      </c>
      <c r="B18" s="56" t="s">
        <v>6</v>
      </c>
      <c r="C18" s="60">
        <v>2</v>
      </c>
      <c r="D18" s="60">
        <v>84</v>
      </c>
      <c r="E18" s="60">
        <v>119</v>
      </c>
      <c r="F18" s="60">
        <f t="shared" si="12"/>
        <v>205</v>
      </c>
      <c r="G18" s="60">
        <v>65</v>
      </c>
      <c r="H18" s="60">
        <v>66</v>
      </c>
      <c r="I18" s="60">
        <v>71</v>
      </c>
      <c r="J18" s="60">
        <v>3</v>
      </c>
      <c r="K18" s="67">
        <f t="shared" si="13"/>
        <v>205</v>
      </c>
      <c r="L18" s="60">
        <v>2</v>
      </c>
      <c r="M18" s="60">
        <v>38</v>
      </c>
      <c r="N18" s="60">
        <v>34</v>
      </c>
      <c r="O18" s="60">
        <f t="shared" si="15"/>
        <v>74</v>
      </c>
      <c r="P18" s="60">
        <v>70</v>
      </c>
      <c r="Q18" s="60">
        <v>4</v>
      </c>
      <c r="R18" s="60">
        <v>0</v>
      </c>
      <c r="S18" s="60">
        <v>0</v>
      </c>
      <c r="T18" s="67">
        <f t="shared" si="14"/>
        <v>74</v>
      </c>
      <c r="U18" s="67">
        <v>0</v>
      </c>
      <c r="V18" s="67">
        <v>0</v>
      </c>
      <c r="W18" s="67">
        <v>0</v>
      </c>
      <c r="X18" s="67">
        <f t="shared" si="2"/>
        <v>0</v>
      </c>
      <c r="Y18" s="60">
        <v>0</v>
      </c>
      <c r="Z18" s="60">
        <v>0</v>
      </c>
      <c r="AA18" s="60">
        <v>0</v>
      </c>
      <c r="AB18" s="60">
        <f t="shared" si="3"/>
        <v>0</v>
      </c>
      <c r="AC18" s="60">
        <v>0</v>
      </c>
      <c r="AD18" s="60">
        <v>0</v>
      </c>
      <c r="AE18" s="60">
        <v>0</v>
      </c>
      <c r="AF18" s="60">
        <f t="shared" si="4"/>
        <v>0</v>
      </c>
      <c r="AG18" s="60">
        <v>0</v>
      </c>
      <c r="AH18" s="60">
        <v>0</v>
      </c>
      <c r="AI18" s="60">
        <v>0</v>
      </c>
      <c r="AJ18" s="60">
        <f t="shared" si="11"/>
        <v>0</v>
      </c>
      <c r="AK18" s="60">
        <v>0</v>
      </c>
      <c r="AL18" s="60">
        <v>0</v>
      </c>
      <c r="AM18" s="60">
        <v>0</v>
      </c>
      <c r="AN18" s="60">
        <f t="shared" si="5"/>
        <v>0</v>
      </c>
      <c r="AO18" s="60">
        <v>0</v>
      </c>
      <c r="AP18" s="67">
        <v>1</v>
      </c>
      <c r="AQ18" s="60">
        <v>0</v>
      </c>
      <c r="AR18" s="67">
        <v>0</v>
      </c>
      <c r="AS18" s="60">
        <f t="shared" si="6"/>
        <v>1</v>
      </c>
      <c r="AT18" s="67">
        <v>0</v>
      </c>
      <c r="AU18" s="67">
        <v>0</v>
      </c>
      <c r="AV18" s="67">
        <v>0</v>
      </c>
      <c r="AW18" s="67">
        <v>0</v>
      </c>
      <c r="AX18" s="60">
        <f t="shared" si="7"/>
        <v>0</v>
      </c>
      <c r="AY18" s="60">
        <v>0</v>
      </c>
      <c r="AZ18" s="60">
        <v>0</v>
      </c>
      <c r="BA18" s="60">
        <v>0</v>
      </c>
      <c r="BB18" s="60">
        <f t="shared" si="8"/>
        <v>0</v>
      </c>
      <c r="BC18" s="60">
        <v>0</v>
      </c>
      <c r="BD18" s="60">
        <v>0</v>
      </c>
      <c r="BE18" s="60">
        <v>0</v>
      </c>
      <c r="BF18" s="67">
        <f t="shared" si="9"/>
        <v>0</v>
      </c>
      <c r="BG18" s="103">
        <f t="shared" si="10"/>
        <v>280</v>
      </c>
    </row>
    <row r="19" spans="1:59" ht="20.25" customHeight="1">
      <c r="A19" s="102">
        <v>14</v>
      </c>
      <c r="B19" s="56" t="s">
        <v>7</v>
      </c>
      <c r="C19" s="60">
        <v>9</v>
      </c>
      <c r="D19" s="60">
        <v>65</v>
      </c>
      <c r="E19" s="60">
        <v>120</v>
      </c>
      <c r="F19" s="60">
        <f t="shared" si="12"/>
        <v>194</v>
      </c>
      <c r="G19" s="60">
        <v>43</v>
      </c>
      <c r="H19" s="60">
        <v>66</v>
      </c>
      <c r="I19" s="60">
        <v>83</v>
      </c>
      <c r="J19" s="60">
        <v>2</v>
      </c>
      <c r="K19" s="67">
        <f t="shared" si="13"/>
        <v>194</v>
      </c>
      <c r="L19" s="60">
        <v>3</v>
      </c>
      <c r="M19" s="60">
        <v>12</v>
      </c>
      <c r="N19" s="60">
        <v>42</v>
      </c>
      <c r="O19" s="60">
        <f t="shared" si="15"/>
        <v>57</v>
      </c>
      <c r="P19" s="60">
        <v>41</v>
      </c>
      <c r="Q19" s="60">
        <v>13</v>
      </c>
      <c r="R19" s="60">
        <v>3</v>
      </c>
      <c r="S19" s="60">
        <v>0</v>
      </c>
      <c r="T19" s="67">
        <f t="shared" si="14"/>
        <v>57</v>
      </c>
      <c r="U19" s="67">
        <v>0</v>
      </c>
      <c r="V19" s="67">
        <v>1</v>
      </c>
      <c r="W19" s="67">
        <v>0</v>
      </c>
      <c r="X19" s="67">
        <f t="shared" si="2"/>
        <v>1</v>
      </c>
      <c r="Y19" s="60">
        <v>0</v>
      </c>
      <c r="Z19" s="60">
        <v>0</v>
      </c>
      <c r="AA19" s="60">
        <v>0</v>
      </c>
      <c r="AB19" s="60">
        <f t="shared" si="3"/>
        <v>0</v>
      </c>
      <c r="AC19" s="60">
        <v>0</v>
      </c>
      <c r="AD19" s="60">
        <v>0</v>
      </c>
      <c r="AE19" s="60">
        <v>0</v>
      </c>
      <c r="AF19" s="60">
        <f t="shared" si="4"/>
        <v>0</v>
      </c>
      <c r="AG19" s="67">
        <v>3</v>
      </c>
      <c r="AH19" s="60">
        <v>6</v>
      </c>
      <c r="AI19" s="60">
        <v>2</v>
      </c>
      <c r="AJ19" s="60">
        <f t="shared" si="11"/>
        <v>11</v>
      </c>
      <c r="AK19" s="67">
        <v>6</v>
      </c>
      <c r="AL19" s="67">
        <v>13</v>
      </c>
      <c r="AM19" s="67">
        <v>1</v>
      </c>
      <c r="AN19" s="60">
        <f t="shared" si="5"/>
        <v>20</v>
      </c>
      <c r="AO19" s="67">
        <v>0</v>
      </c>
      <c r="AP19" s="67">
        <v>1</v>
      </c>
      <c r="AQ19" s="60">
        <v>1</v>
      </c>
      <c r="AR19" s="60">
        <v>0</v>
      </c>
      <c r="AS19" s="60">
        <f t="shared" si="6"/>
        <v>2</v>
      </c>
      <c r="AT19" s="60">
        <v>0</v>
      </c>
      <c r="AU19" s="60">
        <v>0</v>
      </c>
      <c r="AV19" s="60">
        <v>0</v>
      </c>
      <c r="AW19" s="60">
        <v>0</v>
      </c>
      <c r="AX19" s="60">
        <f t="shared" si="7"/>
        <v>0</v>
      </c>
      <c r="AY19" s="60">
        <v>0</v>
      </c>
      <c r="AZ19" s="60">
        <v>0</v>
      </c>
      <c r="BA19" s="60">
        <v>0</v>
      </c>
      <c r="BB19" s="60">
        <f t="shared" si="8"/>
        <v>0</v>
      </c>
      <c r="BC19" s="67">
        <v>0</v>
      </c>
      <c r="BD19" s="60">
        <v>1</v>
      </c>
      <c r="BE19" s="60">
        <v>0</v>
      </c>
      <c r="BF19" s="67">
        <f t="shared" si="9"/>
        <v>1</v>
      </c>
      <c r="BG19" s="103">
        <f t="shared" si="10"/>
        <v>286</v>
      </c>
    </row>
    <row r="20" spans="1:59" ht="21.75">
      <c r="A20" s="102">
        <v>15</v>
      </c>
      <c r="B20" s="56" t="s">
        <v>9</v>
      </c>
      <c r="C20" s="60">
        <v>1</v>
      </c>
      <c r="D20" s="60">
        <v>22</v>
      </c>
      <c r="E20" s="60">
        <v>40</v>
      </c>
      <c r="F20" s="60">
        <f t="shared" si="12"/>
        <v>63</v>
      </c>
      <c r="G20" s="60">
        <v>7</v>
      </c>
      <c r="H20" s="60">
        <v>25</v>
      </c>
      <c r="I20" s="60">
        <v>30</v>
      </c>
      <c r="J20" s="60">
        <v>1</v>
      </c>
      <c r="K20" s="67">
        <f t="shared" si="13"/>
        <v>63</v>
      </c>
      <c r="L20" s="60">
        <v>1</v>
      </c>
      <c r="M20" s="60">
        <v>21</v>
      </c>
      <c r="N20" s="60">
        <v>22</v>
      </c>
      <c r="O20" s="60">
        <f t="shared" si="15"/>
        <v>44</v>
      </c>
      <c r="P20" s="60">
        <v>40</v>
      </c>
      <c r="Q20" s="60">
        <v>4</v>
      </c>
      <c r="R20" s="60">
        <v>0</v>
      </c>
      <c r="S20" s="60">
        <v>0</v>
      </c>
      <c r="T20" s="67">
        <f t="shared" si="14"/>
        <v>44</v>
      </c>
      <c r="U20" s="67">
        <v>0</v>
      </c>
      <c r="V20" s="67">
        <v>0</v>
      </c>
      <c r="W20" s="67">
        <v>0</v>
      </c>
      <c r="X20" s="67">
        <f t="shared" si="2"/>
        <v>0</v>
      </c>
      <c r="Y20" s="60">
        <v>0</v>
      </c>
      <c r="Z20" s="60">
        <v>0</v>
      </c>
      <c r="AA20" s="60">
        <v>0</v>
      </c>
      <c r="AB20" s="60">
        <f t="shared" si="3"/>
        <v>0</v>
      </c>
      <c r="AC20" s="60">
        <v>0</v>
      </c>
      <c r="AD20" s="60">
        <v>0</v>
      </c>
      <c r="AE20" s="60">
        <v>0</v>
      </c>
      <c r="AF20" s="60">
        <f t="shared" si="4"/>
        <v>0</v>
      </c>
      <c r="AG20" s="60">
        <v>0</v>
      </c>
      <c r="AH20" s="60">
        <v>0</v>
      </c>
      <c r="AI20" s="60">
        <v>0</v>
      </c>
      <c r="AJ20" s="60">
        <f t="shared" si="11"/>
        <v>0</v>
      </c>
      <c r="AK20" s="67">
        <v>0</v>
      </c>
      <c r="AL20" s="67">
        <v>0</v>
      </c>
      <c r="AM20" s="60">
        <v>0</v>
      </c>
      <c r="AN20" s="60">
        <f t="shared" si="5"/>
        <v>0</v>
      </c>
      <c r="AO20" s="60">
        <v>0</v>
      </c>
      <c r="AP20" s="67">
        <v>0</v>
      </c>
      <c r="AQ20" s="67">
        <v>0</v>
      </c>
      <c r="AR20" s="67">
        <v>0</v>
      </c>
      <c r="AS20" s="60">
        <f t="shared" si="6"/>
        <v>0</v>
      </c>
      <c r="AT20" s="67">
        <v>0</v>
      </c>
      <c r="AU20" s="67">
        <v>0</v>
      </c>
      <c r="AV20" s="67">
        <v>0</v>
      </c>
      <c r="AW20" s="67">
        <v>0</v>
      </c>
      <c r="AX20" s="60">
        <f t="shared" si="7"/>
        <v>0</v>
      </c>
      <c r="AY20" s="67">
        <v>0</v>
      </c>
      <c r="AZ20" s="67">
        <v>0</v>
      </c>
      <c r="BA20" s="67">
        <v>0</v>
      </c>
      <c r="BB20" s="60">
        <f t="shared" si="8"/>
        <v>0</v>
      </c>
      <c r="BC20" s="67">
        <v>1</v>
      </c>
      <c r="BD20" s="60">
        <v>1</v>
      </c>
      <c r="BE20" s="60">
        <v>5</v>
      </c>
      <c r="BF20" s="67">
        <f t="shared" si="9"/>
        <v>7</v>
      </c>
      <c r="BG20" s="103">
        <f t="shared" si="10"/>
        <v>114</v>
      </c>
    </row>
    <row r="21" spans="1:59" ht="21.75">
      <c r="A21" s="102"/>
      <c r="B21" s="56" t="s">
        <v>240</v>
      </c>
      <c r="C21" s="60">
        <v>46</v>
      </c>
      <c r="D21" s="60">
        <v>134</v>
      </c>
      <c r="E21" s="60">
        <v>14</v>
      </c>
      <c r="F21" s="60">
        <f>SUM(C21:E21)</f>
        <v>194</v>
      </c>
      <c r="G21" s="60">
        <v>85</v>
      </c>
      <c r="H21" s="60">
        <v>93</v>
      </c>
      <c r="I21" s="60">
        <v>16</v>
      </c>
      <c r="J21" s="60">
        <v>0</v>
      </c>
      <c r="K21" s="67">
        <f>SUM(G21:J21)</f>
        <v>194</v>
      </c>
      <c r="L21" s="60">
        <v>22</v>
      </c>
      <c r="M21" s="60">
        <v>32</v>
      </c>
      <c r="N21" s="60">
        <v>0</v>
      </c>
      <c r="O21" s="60">
        <f>SUM(L21:N21)</f>
        <v>54</v>
      </c>
      <c r="P21" s="60">
        <v>54</v>
      </c>
      <c r="Q21" s="60">
        <v>0</v>
      </c>
      <c r="R21" s="60">
        <v>0</v>
      </c>
      <c r="S21" s="60">
        <v>0</v>
      </c>
      <c r="T21" s="67">
        <f>SUM(P21:S21)</f>
        <v>54</v>
      </c>
      <c r="U21" s="67">
        <v>0</v>
      </c>
      <c r="V21" s="67">
        <v>0</v>
      </c>
      <c r="W21" s="67">
        <v>0</v>
      </c>
      <c r="X21" s="67">
        <f t="shared" si="2"/>
        <v>0</v>
      </c>
      <c r="Y21" s="60">
        <v>0</v>
      </c>
      <c r="Z21" s="60">
        <v>0</v>
      </c>
      <c r="AA21" s="60">
        <v>0</v>
      </c>
      <c r="AB21" s="60">
        <f t="shared" si="3"/>
        <v>0</v>
      </c>
      <c r="AC21" s="60">
        <v>0</v>
      </c>
      <c r="AD21" s="60">
        <v>0</v>
      </c>
      <c r="AE21" s="60">
        <v>0</v>
      </c>
      <c r="AF21" s="60">
        <f t="shared" si="4"/>
        <v>0</v>
      </c>
      <c r="AG21" s="60">
        <v>0</v>
      </c>
      <c r="AH21" s="60">
        <v>0</v>
      </c>
      <c r="AI21" s="60">
        <v>0</v>
      </c>
      <c r="AJ21" s="60">
        <f t="shared" si="11"/>
        <v>0</v>
      </c>
      <c r="AK21" s="67">
        <v>59</v>
      </c>
      <c r="AL21" s="67">
        <v>22</v>
      </c>
      <c r="AM21" s="60">
        <v>0</v>
      </c>
      <c r="AN21" s="60">
        <f t="shared" si="5"/>
        <v>81</v>
      </c>
      <c r="AO21" s="60">
        <v>0</v>
      </c>
      <c r="AP21" s="67">
        <v>47</v>
      </c>
      <c r="AQ21" s="67">
        <v>28</v>
      </c>
      <c r="AR21" s="67">
        <v>1</v>
      </c>
      <c r="AS21" s="60">
        <f t="shared" si="6"/>
        <v>76</v>
      </c>
      <c r="AT21" s="67">
        <v>0</v>
      </c>
      <c r="AU21" s="67">
        <v>0</v>
      </c>
      <c r="AV21" s="67">
        <v>0</v>
      </c>
      <c r="AW21" s="67">
        <v>0</v>
      </c>
      <c r="AX21" s="60">
        <f t="shared" si="7"/>
        <v>0</v>
      </c>
      <c r="AY21" s="67">
        <v>44</v>
      </c>
      <c r="AZ21" s="67">
        <v>7</v>
      </c>
      <c r="BA21" s="67">
        <v>0</v>
      </c>
      <c r="BB21" s="60">
        <f t="shared" si="8"/>
        <v>51</v>
      </c>
      <c r="BC21" s="67">
        <v>0</v>
      </c>
      <c r="BD21" s="60">
        <v>1</v>
      </c>
      <c r="BE21" s="60">
        <v>0</v>
      </c>
      <c r="BF21" s="67">
        <f t="shared" si="9"/>
        <v>1</v>
      </c>
      <c r="BG21" s="103">
        <f t="shared" si="10"/>
        <v>457</v>
      </c>
    </row>
    <row r="22" spans="1:59" ht="19.5" customHeight="1">
      <c r="A22" s="102">
        <v>16</v>
      </c>
      <c r="B22" s="56" t="s">
        <v>10</v>
      </c>
      <c r="C22" s="60">
        <v>0</v>
      </c>
      <c r="D22" s="60">
        <v>29</v>
      </c>
      <c r="E22" s="60">
        <v>32</v>
      </c>
      <c r="F22" s="60">
        <f t="shared" si="12"/>
        <v>61</v>
      </c>
      <c r="G22" s="60">
        <v>13</v>
      </c>
      <c r="H22" s="60">
        <v>27</v>
      </c>
      <c r="I22" s="60">
        <v>21</v>
      </c>
      <c r="J22" s="60">
        <v>0</v>
      </c>
      <c r="K22" s="67">
        <f t="shared" si="13"/>
        <v>61</v>
      </c>
      <c r="L22" s="60">
        <v>0</v>
      </c>
      <c r="M22" s="60">
        <v>13</v>
      </c>
      <c r="N22" s="60">
        <v>10</v>
      </c>
      <c r="O22" s="60">
        <f>SUM(L22:N22)</f>
        <v>23</v>
      </c>
      <c r="P22" s="60">
        <v>22</v>
      </c>
      <c r="Q22" s="60">
        <v>1</v>
      </c>
      <c r="R22" s="60">
        <v>0</v>
      </c>
      <c r="S22" s="60">
        <v>0</v>
      </c>
      <c r="T22" s="67">
        <f t="shared" si="14"/>
        <v>23</v>
      </c>
      <c r="U22" s="67">
        <v>0</v>
      </c>
      <c r="V22" s="67">
        <v>0</v>
      </c>
      <c r="W22" s="67">
        <v>0</v>
      </c>
      <c r="X22" s="67">
        <f t="shared" si="2"/>
        <v>0</v>
      </c>
      <c r="Y22" s="60">
        <v>0</v>
      </c>
      <c r="Z22" s="60">
        <v>0</v>
      </c>
      <c r="AA22" s="60">
        <v>0</v>
      </c>
      <c r="AB22" s="60">
        <f t="shared" si="3"/>
        <v>0</v>
      </c>
      <c r="AC22" s="60">
        <v>0</v>
      </c>
      <c r="AD22" s="60">
        <v>0</v>
      </c>
      <c r="AE22" s="60">
        <v>0</v>
      </c>
      <c r="AF22" s="60">
        <f t="shared" si="4"/>
        <v>0</v>
      </c>
      <c r="AG22" s="60">
        <v>0</v>
      </c>
      <c r="AH22" s="60">
        <v>0</v>
      </c>
      <c r="AI22" s="60">
        <v>0</v>
      </c>
      <c r="AJ22" s="60">
        <f t="shared" si="11"/>
        <v>0</v>
      </c>
      <c r="AK22" s="60">
        <v>0</v>
      </c>
      <c r="AL22" s="60">
        <v>0</v>
      </c>
      <c r="AM22" s="60">
        <v>0</v>
      </c>
      <c r="AN22" s="60">
        <f t="shared" si="5"/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f t="shared" si="6"/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f t="shared" si="7"/>
        <v>0</v>
      </c>
      <c r="AY22" s="60">
        <v>0</v>
      </c>
      <c r="AZ22" s="60">
        <v>0</v>
      </c>
      <c r="BA22" s="60">
        <v>0</v>
      </c>
      <c r="BB22" s="60">
        <f t="shared" si="8"/>
        <v>0</v>
      </c>
      <c r="BC22" s="67">
        <v>0</v>
      </c>
      <c r="BD22" s="60">
        <v>0</v>
      </c>
      <c r="BE22" s="60">
        <v>1</v>
      </c>
      <c r="BF22" s="67">
        <f t="shared" si="9"/>
        <v>1</v>
      </c>
      <c r="BG22" s="103">
        <f t="shared" si="10"/>
        <v>85</v>
      </c>
    </row>
    <row r="23" spans="1:59" ht="19.5" customHeight="1">
      <c r="A23" s="102">
        <v>17</v>
      </c>
      <c r="B23" s="56" t="s">
        <v>11</v>
      </c>
      <c r="C23" s="60">
        <v>0</v>
      </c>
      <c r="D23" s="60">
        <v>18</v>
      </c>
      <c r="E23" s="60">
        <v>20</v>
      </c>
      <c r="F23" s="60">
        <f t="shared" si="12"/>
        <v>38</v>
      </c>
      <c r="G23" s="60">
        <v>11</v>
      </c>
      <c r="H23" s="60">
        <v>12</v>
      </c>
      <c r="I23" s="60">
        <v>14</v>
      </c>
      <c r="J23" s="60">
        <v>1</v>
      </c>
      <c r="K23" s="67">
        <f t="shared" si="13"/>
        <v>38</v>
      </c>
      <c r="L23" s="60">
        <v>0</v>
      </c>
      <c r="M23" s="60">
        <v>27</v>
      </c>
      <c r="N23" s="60">
        <v>8</v>
      </c>
      <c r="O23" s="60">
        <f t="shared" si="15"/>
        <v>35</v>
      </c>
      <c r="P23" s="60">
        <v>33</v>
      </c>
      <c r="Q23" s="60">
        <v>2</v>
      </c>
      <c r="R23" s="60">
        <v>0</v>
      </c>
      <c r="S23" s="60">
        <v>0</v>
      </c>
      <c r="T23" s="67">
        <f t="shared" si="14"/>
        <v>35</v>
      </c>
      <c r="U23" s="67">
        <v>0</v>
      </c>
      <c r="V23" s="67">
        <v>0</v>
      </c>
      <c r="W23" s="67">
        <v>0</v>
      </c>
      <c r="X23" s="67">
        <f t="shared" si="2"/>
        <v>0</v>
      </c>
      <c r="Y23" s="60">
        <v>0</v>
      </c>
      <c r="Z23" s="60">
        <v>0</v>
      </c>
      <c r="AA23" s="60">
        <v>0</v>
      </c>
      <c r="AB23" s="60">
        <f t="shared" si="3"/>
        <v>0</v>
      </c>
      <c r="AC23" s="60">
        <v>0</v>
      </c>
      <c r="AD23" s="60">
        <v>0</v>
      </c>
      <c r="AE23" s="60">
        <v>0</v>
      </c>
      <c r="AF23" s="60">
        <f t="shared" si="4"/>
        <v>0</v>
      </c>
      <c r="AG23" s="60">
        <v>0</v>
      </c>
      <c r="AH23" s="60">
        <v>0</v>
      </c>
      <c r="AI23" s="60">
        <v>0</v>
      </c>
      <c r="AJ23" s="60">
        <f t="shared" si="11"/>
        <v>0</v>
      </c>
      <c r="AK23" s="60">
        <v>0</v>
      </c>
      <c r="AL23" s="60">
        <v>0</v>
      </c>
      <c r="AM23" s="60">
        <v>0</v>
      </c>
      <c r="AN23" s="60">
        <f t="shared" si="5"/>
        <v>0</v>
      </c>
      <c r="AO23" s="60">
        <v>0</v>
      </c>
      <c r="AP23" s="60">
        <v>0</v>
      </c>
      <c r="AQ23" s="67">
        <v>0</v>
      </c>
      <c r="AR23" s="60">
        <v>0</v>
      </c>
      <c r="AS23" s="60">
        <f t="shared" si="6"/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f t="shared" si="7"/>
        <v>0</v>
      </c>
      <c r="AY23" s="60">
        <v>0</v>
      </c>
      <c r="AZ23" s="60">
        <v>0</v>
      </c>
      <c r="BA23" s="60">
        <v>0</v>
      </c>
      <c r="BB23" s="60">
        <f t="shared" si="8"/>
        <v>0</v>
      </c>
      <c r="BC23" s="67">
        <v>0</v>
      </c>
      <c r="BD23" s="60">
        <v>5</v>
      </c>
      <c r="BE23" s="60">
        <v>3</v>
      </c>
      <c r="BF23" s="67">
        <f t="shared" si="9"/>
        <v>8</v>
      </c>
      <c r="BG23" s="103">
        <f t="shared" si="10"/>
        <v>81</v>
      </c>
    </row>
    <row r="24" spans="1:59" ht="20.25" customHeight="1">
      <c r="A24" s="102">
        <v>18</v>
      </c>
      <c r="B24" s="56" t="s">
        <v>12</v>
      </c>
      <c r="C24" s="60">
        <v>24</v>
      </c>
      <c r="D24" s="60">
        <v>15</v>
      </c>
      <c r="E24" s="60">
        <v>50</v>
      </c>
      <c r="F24" s="60">
        <f t="shared" si="12"/>
        <v>89</v>
      </c>
      <c r="G24" s="60">
        <v>12</v>
      </c>
      <c r="H24" s="60">
        <v>39</v>
      </c>
      <c r="I24" s="60">
        <v>38</v>
      </c>
      <c r="J24" s="60">
        <v>0</v>
      </c>
      <c r="K24" s="67">
        <f t="shared" si="13"/>
        <v>89</v>
      </c>
      <c r="L24" s="60">
        <v>18</v>
      </c>
      <c r="M24" s="60">
        <v>15</v>
      </c>
      <c r="N24" s="60">
        <v>5</v>
      </c>
      <c r="O24" s="60">
        <f t="shared" si="15"/>
        <v>38</v>
      </c>
      <c r="P24" s="60">
        <v>38</v>
      </c>
      <c r="Q24" s="60">
        <v>0</v>
      </c>
      <c r="R24" s="60">
        <v>0</v>
      </c>
      <c r="S24" s="60">
        <v>0</v>
      </c>
      <c r="T24" s="67">
        <f t="shared" si="14"/>
        <v>38</v>
      </c>
      <c r="U24" s="67">
        <v>0</v>
      </c>
      <c r="V24" s="67">
        <v>0</v>
      </c>
      <c r="W24" s="67">
        <v>0</v>
      </c>
      <c r="X24" s="67">
        <f t="shared" si="2"/>
        <v>0</v>
      </c>
      <c r="Y24" s="60">
        <v>0</v>
      </c>
      <c r="Z24" s="60">
        <v>0</v>
      </c>
      <c r="AA24" s="60">
        <v>0</v>
      </c>
      <c r="AB24" s="60">
        <f t="shared" si="3"/>
        <v>0</v>
      </c>
      <c r="AC24" s="60">
        <v>0</v>
      </c>
      <c r="AD24" s="60">
        <v>0</v>
      </c>
      <c r="AE24" s="60">
        <v>0</v>
      </c>
      <c r="AF24" s="60">
        <f t="shared" si="4"/>
        <v>0</v>
      </c>
      <c r="AG24" s="60">
        <v>0</v>
      </c>
      <c r="AH24" s="60">
        <v>0</v>
      </c>
      <c r="AI24" s="60">
        <v>0</v>
      </c>
      <c r="AJ24" s="60">
        <f t="shared" si="11"/>
        <v>0</v>
      </c>
      <c r="AK24" s="60">
        <v>0</v>
      </c>
      <c r="AL24" s="60">
        <v>0</v>
      </c>
      <c r="AM24" s="60">
        <v>0</v>
      </c>
      <c r="AN24" s="60">
        <f t="shared" si="5"/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f t="shared" si="6"/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f t="shared" si="7"/>
        <v>0</v>
      </c>
      <c r="AY24" s="60">
        <v>0</v>
      </c>
      <c r="AZ24" s="60">
        <v>0</v>
      </c>
      <c r="BA24" s="60">
        <v>0</v>
      </c>
      <c r="BB24" s="60">
        <f t="shared" si="8"/>
        <v>0</v>
      </c>
      <c r="BC24" s="67">
        <v>0</v>
      </c>
      <c r="BD24" s="60">
        <v>0</v>
      </c>
      <c r="BE24" s="60">
        <v>0</v>
      </c>
      <c r="BF24" s="67">
        <f t="shared" si="9"/>
        <v>0</v>
      </c>
      <c r="BG24" s="103">
        <f t="shared" si="10"/>
        <v>127</v>
      </c>
    </row>
    <row r="25" spans="1:59" ht="20.25" customHeight="1">
      <c r="A25" s="102">
        <v>19</v>
      </c>
      <c r="B25" s="56" t="s">
        <v>13</v>
      </c>
      <c r="C25" s="60">
        <v>3</v>
      </c>
      <c r="D25" s="60">
        <v>14</v>
      </c>
      <c r="E25" s="60">
        <v>47</v>
      </c>
      <c r="F25" s="60">
        <f t="shared" si="12"/>
        <v>64</v>
      </c>
      <c r="G25" s="60">
        <v>14</v>
      </c>
      <c r="H25" s="60">
        <v>25</v>
      </c>
      <c r="I25" s="60">
        <v>24</v>
      </c>
      <c r="J25" s="60">
        <v>1</v>
      </c>
      <c r="K25" s="67">
        <f t="shared" si="13"/>
        <v>64</v>
      </c>
      <c r="L25" s="60">
        <v>0</v>
      </c>
      <c r="M25" s="60">
        <v>9</v>
      </c>
      <c r="N25" s="60">
        <v>16</v>
      </c>
      <c r="O25" s="60">
        <f t="shared" si="15"/>
        <v>25</v>
      </c>
      <c r="P25" s="60">
        <v>21</v>
      </c>
      <c r="Q25" s="60">
        <v>2</v>
      </c>
      <c r="R25" s="60">
        <v>2</v>
      </c>
      <c r="S25" s="60">
        <v>0</v>
      </c>
      <c r="T25" s="67">
        <f t="shared" si="14"/>
        <v>25</v>
      </c>
      <c r="U25" s="67">
        <v>0</v>
      </c>
      <c r="V25" s="67">
        <v>0</v>
      </c>
      <c r="W25" s="67">
        <v>0</v>
      </c>
      <c r="X25" s="67">
        <f t="shared" si="2"/>
        <v>0</v>
      </c>
      <c r="Y25" s="60">
        <v>0</v>
      </c>
      <c r="Z25" s="60">
        <v>0</v>
      </c>
      <c r="AA25" s="60">
        <v>0</v>
      </c>
      <c r="AB25" s="60">
        <f t="shared" si="3"/>
        <v>0</v>
      </c>
      <c r="AC25" s="60">
        <v>0</v>
      </c>
      <c r="AD25" s="60">
        <v>0</v>
      </c>
      <c r="AE25" s="60">
        <v>0</v>
      </c>
      <c r="AF25" s="60">
        <f t="shared" si="4"/>
        <v>0</v>
      </c>
      <c r="AG25" s="60">
        <v>0</v>
      </c>
      <c r="AH25" s="60">
        <v>0</v>
      </c>
      <c r="AI25" s="60">
        <v>0</v>
      </c>
      <c r="AJ25" s="60">
        <f t="shared" si="11"/>
        <v>0</v>
      </c>
      <c r="AK25" s="67">
        <v>0</v>
      </c>
      <c r="AL25" s="60">
        <v>0</v>
      </c>
      <c r="AM25" s="67">
        <v>1</v>
      </c>
      <c r="AN25" s="60">
        <f t="shared" si="5"/>
        <v>1</v>
      </c>
      <c r="AO25" s="60">
        <v>0</v>
      </c>
      <c r="AP25" s="60">
        <v>0</v>
      </c>
      <c r="AQ25" s="60">
        <v>0</v>
      </c>
      <c r="AR25" s="60">
        <v>0</v>
      </c>
      <c r="AS25" s="60">
        <f t="shared" si="6"/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f t="shared" si="7"/>
        <v>0</v>
      </c>
      <c r="AY25" s="60">
        <v>0</v>
      </c>
      <c r="AZ25" s="67">
        <v>0</v>
      </c>
      <c r="BA25" s="60">
        <v>0</v>
      </c>
      <c r="BB25" s="60">
        <f t="shared" si="8"/>
        <v>0</v>
      </c>
      <c r="BC25" s="67">
        <v>0</v>
      </c>
      <c r="BD25" s="60">
        <v>1</v>
      </c>
      <c r="BE25" s="60">
        <v>0</v>
      </c>
      <c r="BF25" s="67">
        <f t="shared" si="9"/>
        <v>1</v>
      </c>
      <c r="BG25" s="103">
        <f t="shared" si="10"/>
        <v>91</v>
      </c>
    </row>
    <row r="26" spans="1:59" ht="20.25" customHeight="1">
      <c r="A26" s="102">
        <v>20</v>
      </c>
      <c r="B26" s="56" t="s">
        <v>14</v>
      </c>
      <c r="C26" s="60">
        <v>0</v>
      </c>
      <c r="D26" s="60">
        <v>0</v>
      </c>
      <c r="E26" s="60">
        <v>0</v>
      </c>
      <c r="F26" s="60">
        <f t="shared" si="12"/>
        <v>0</v>
      </c>
      <c r="G26" s="60">
        <v>0</v>
      </c>
      <c r="H26" s="60">
        <v>0</v>
      </c>
      <c r="I26" s="60">
        <v>0</v>
      </c>
      <c r="J26" s="60">
        <v>0</v>
      </c>
      <c r="K26" s="67">
        <f t="shared" si="13"/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7">
        <v>0</v>
      </c>
      <c r="U26" s="67">
        <v>0</v>
      </c>
      <c r="V26" s="67">
        <v>0</v>
      </c>
      <c r="W26" s="67">
        <v>0</v>
      </c>
      <c r="X26" s="67">
        <f t="shared" si="2"/>
        <v>0</v>
      </c>
      <c r="Y26" s="60">
        <v>0</v>
      </c>
      <c r="Z26" s="60">
        <v>0</v>
      </c>
      <c r="AA26" s="60">
        <v>0</v>
      </c>
      <c r="AB26" s="60">
        <f t="shared" si="3"/>
        <v>0</v>
      </c>
      <c r="AC26" s="60">
        <v>0</v>
      </c>
      <c r="AD26" s="60">
        <v>0</v>
      </c>
      <c r="AE26" s="60">
        <v>0</v>
      </c>
      <c r="AF26" s="60">
        <f t="shared" si="4"/>
        <v>0</v>
      </c>
      <c r="AG26" s="60">
        <v>0</v>
      </c>
      <c r="AH26" s="60">
        <v>0</v>
      </c>
      <c r="AI26" s="60">
        <v>0</v>
      </c>
      <c r="AJ26" s="60">
        <f t="shared" si="11"/>
        <v>0</v>
      </c>
      <c r="AK26" s="60">
        <v>0</v>
      </c>
      <c r="AL26" s="67">
        <v>2</v>
      </c>
      <c r="AM26" s="60">
        <v>0</v>
      </c>
      <c r="AN26" s="60">
        <f t="shared" si="5"/>
        <v>2</v>
      </c>
      <c r="AO26" s="60">
        <v>0</v>
      </c>
      <c r="AP26" s="60">
        <v>0</v>
      </c>
      <c r="AQ26" s="60">
        <v>0</v>
      </c>
      <c r="AR26" s="60">
        <v>0</v>
      </c>
      <c r="AS26" s="60">
        <f t="shared" si="6"/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f t="shared" si="7"/>
        <v>0</v>
      </c>
      <c r="AY26" s="67">
        <v>0</v>
      </c>
      <c r="AZ26" s="60">
        <v>0</v>
      </c>
      <c r="BA26" s="60">
        <v>0</v>
      </c>
      <c r="BB26" s="60">
        <f t="shared" si="8"/>
        <v>0</v>
      </c>
      <c r="BC26" s="67">
        <v>0</v>
      </c>
      <c r="BD26" s="60">
        <v>1</v>
      </c>
      <c r="BE26" s="60">
        <v>2</v>
      </c>
      <c r="BF26" s="67">
        <f t="shared" si="9"/>
        <v>3</v>
      </c>
      <c r="BG26" s="103">
        <f t="shared" si="10"/>
        <v>5</v>
      </c>
    </row>
    <row r="27" spans="1:59" ht="19.5" customHeight="1">
      <c r="A27" s="102">
        <v>21</v>
      </c>
      <c r="B27" s="148" t="s">
        <v>81</v>
      </c>
      <c r="C27" s="60">
        <v>0</v>
      </c>
      <c r="D27" s="60">
        <v>0</v>
      </c>
      <c r="E27" s="60">
        <v>0</v>
      </c>
      <c r="F27" s="60">
        <f>SUM(C27:E27)</f>
        <v>0</v>
      </c>
      <c r="G27" s="60">
        <v>0</v>
      </c>
      <c r="H27" s="60">
        <v>0</v>
      </c>
      <c r="I27" s="60">
        <v>0</v>
      </c>
      <c r="J27" s="60">
        <v>0</v>
      </c>
      <c r="K27" s="67">
        <f>SUM(G27:J27)</f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7">
        <v>0</v>
      </c>
      <c r="U27" s="67">
        <v>0</v>
      </c>
      <c r="V27" s="67">
        <v>0</v>
      </c>
      <c r="W27" s="67">
        <v>0</v>
      </c>
      <c r="X27" s="67">
        <f t="shared" si="2"/>
        <v>0</v>
      </c>
      <c r="Y27" s="60">
        <v>0</v>
      </c>
      <c r="Z27" s="60">
        <v>0</v>
      </c>
      <c r="AA27" s="60">
        <v>0</v>
      </c>
      <c r="AB27" s="60">
        <f t="shared" si="3"/>
        <v>0</v>
      </c>
      <c r="AC27" s="60">
        <v>0</v>
      </c>
      <c r="AD27" s="60">
        <v>0</v>
      </c>
      <c r="AE27" s="60">
        <v>0</v>
      </c>
      <c r="AF27" s="60">
        <f t="shared" si="4"/>
        <v>0</v>
      </c>
      <c r="AG27" s="60">
        <v>0</v>
      </c>
      <c r="AH27" s="60">
        <v>0</v>
      </c>
      <c r="AI27" s="60">
        <v>0</v>
      </c>
      <c r="AJ27" s="60">
        <f t="shared" si="11"/>
        <v>0</v>
      </c>
      <c r="AK27" s="60">
        <v>0</v>
      </c>
      <c r="AL27" s="60">
        <v>0</v>
      </c>
      <c r="AM27" s="60">
        <v>0</v>
      </c>
      <c r="AN27" s="60">
        <f t="shared" si="5"/>
        <v>0</v>
      </c>
      <c r="AO27" s="60">
        <v>0</v>
      </c>
      <c r="AP27" s="60">
        <v>0</v>
      </c>
      <c r="AQ27" s="67">
        <v>0</v>
      </c>
      <c r="AR27" s="60">
        <v>0</v>
      </c>
      <c r="AS27" s="60">
        <f t="shared" si="6"/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f t="shared" si="7"/>
        <v>0</v>
      </c>
      <c r="AY27" s="60">
        <v>0</v>
      </c>
      <c r="AZ27" s="60">
        <v>0</v>
      </c>
      <c r="BA27" s="60">
        <v>0</v>
      </c>
      <c r="BB27" s="60">
        <f t="shared" si="8"/>
        <v>0</v>
      </c>
      <c r="BC27" s="67">
        <v>0</v>
      </c>
      <c r="BD27" s="60">
        <v>0</v>
      </c>
      <c r="BE27" s="60">
        <v>0</v>
      </c>
      <c r="BF27" s="67">
        <f t="shared" si="9"/>
        <v>0</v>
      </c>
      <c r="BG27" s="103">
        <f t="shared" si="10"/>
        <v>0</v>
      </c>
    </row>
    <row r="28" spans="1:59" ht="21" customHeight="1">
      <c r="A28" s="102">
        <v>22</v>
      </c>
      <c r="B28" s="56" t="s">
        <v>18</v>
      </c>
      <c r="C28" s="60">
        <v>0</v>
      </c>
      <c r="D28" s="60">
        <v>8</v>
      </c>
      <c r="E28" s="60">
        <v>1</v>
      </c>
      <c r="F28" s="60">
        <f>SUM(C28:E28)</f>
        <v>9</v>
      </c>
      <c r="G28" s="60">
        <v>3</v>
      </c>
      <c r="H28" s="60">
        <v>4</v>
      </c>
      <c r="I28" s="60">
        <v>2</v>
      </c>
      <c r="J28" s="60">
        <v>0</v>
      </c>
      <c r="K28" s="67">
        <f>SUM(G28:J28)</f>
        <v>9</v>
      </c>
      <c r="L28" s="60">
        <v>0</v>
      </c>
      <c r="M28" s="60">
        <v>1</v>
      </c>
      <c r="N28" s="60">
        <v>0</v>
      </c>
      <c r="O28" s="60">
        <f>SUM(L28:N28)</f>
        <v>1</v>
      </c>
      <c r="P28" s="60">
        <v>1</v>
      </c>
      <c r="Q28" s="60">
        <v>0</v>
      </c>
      <c r="R28" s="60">
        <v>0</v>
      </c>
      <c r="S28" s="60">
        <v>0</v>
      </c>
      <c r="T28" s="67">
        <f>SUM(P28:S28)</f>
        <v>1</v>
      </c>
      <c r="U28" s="67">
        <v>0</v>
      </c>
      <c r="V28" s="67">
        <v>0</v>
      </c>
      <c r="W28" s="67">
        <v>0</v>
      </c>
      <c r="X28" s="67">
        <f t="shared" si="2"/>
        <v>0</v>
      </c>
      <c r="Y28" s="60">
        <v>0</v>
      </c>
      <c r="Z28" s="60">
        <v>0</v>
      </c>
      <c r="AA28" s="60">
        <v>0</v>
      </c>
      <c r="AB28" s="60">
        <f t="shared" si="3"/>
        <v>0</v>
      </c>
      <c r="AC28" s="60">
        <v>0</v>
      </c>
      <c r="AD28" s="60">
        <v>0</v>
      </c>
      <c r="AE28" s="60">
        <v>0</v>
      </c>
      <c r="AF28" s="60">
        <f t="shared" si="4"/>
        <v>0</v>
      </c>
      <c r="AG28" s="60">
        <v>0</v>
      </c>
      <c r="AH28" s="60">
        <v>0</v>
      </c>
      <c r="AI28" s="60">
        <v>0</v>
      </c>
      <c r="AJ28" s="60">
        <f t="shared" si="11"/>
        <v>0</v>
      </c>
      <c r="AK28" s="60">
        <v>0</v>
      </c>
      <c r="AL28" s="60">
        <v>0</v>
      </c>
      <c r="AM28" s="60">
        <v>0</v>
      </c>
      <c r="AN28" s="60">
        <f t="shared" si="5"/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f t="shared" si="6"/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f t="shared" si="7"/>
        <v>0</v>
      </c>
      <c r="AY28" s="60">
        <v>0</v>
      </c>
      <c r="AZ28" s="60">
        <v>0</v>
      </c>
      <c r="BA28" s="60">
        <v>0</v>
      </c>
      <c r="BB28" s="60">
        <f t="shared" si="8"/>
        <v>0</v>
      </c>
      <c r="BC28" s="60">
        <v>0</v>
      </c>
      <c r="BD28" s="60">
        <v>0</v>
      </c>
      <c r="BE28" s="60">
        <v>0</v>
      </c>
      <c r="BF28" s="67">
        <f t="shared" si="9"/>
        <v>0</v>
      </c>
      <c r="BG28" s="103">
        <f t="shared" si="10"/>
        <v>10</v>
      </c>
    </row>
    <row r="29" spans="1:59" ht="19.5" customHeight="1">
      <c r="A29" s="102">
        <v>23</v>
      </c>
      <c r="B29" s="56" t="s">
        <v>241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7">
        <f>SUM(G29:J29)</f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7">
        <f>SUM(P29:S29)</f>
        <v>0</v>
      </c>
      <c r="U29" s="67">
        <v>0</v>
      </c>
      <c r="V29" s="67">
        <v>0</v>
      </c>
      <c r="W29" s="67">
        <v>0</v>
      </c>
      <c r="X29" s="67">
        <f t="shared" si="2"/>
        <v>0</v>
      </c>
      <c r="Y29" s="60">
        <v>0</v>
      </c>
      <c r="Z29" s="60">
        <v>0</v>
      </c>
      <c r="AA29" s="60">
        <v>0</v>
      </c>
      <c r="AB29" s="60">
        <f t="shared" si="3"/>
        <v>0</v>
      </c>
      <c r="AC29" s="60">
        <v>0</v>
      </c>
      <c r="AD29" s="60">
        <v>0</v>
      </c>
      <c r="AE29" s="60">
        <v>0</v>
      </c>
      <c r="AF29" s="60">
        <f t="shared" si="4"/>
        <v>0</v>
      </c>
      <c r="AG29" s="60">
        <v>0</v>
      </c>
      <c r="AH29" s="60">
        <v>0</v>
      </c>
      <c r="AI29" s="60">
        <v>0</v>
      </c>
      <c r="AJ29" s="60">
        <f t="shared" si="11"/>
        <v>0</v>
      </c>
      <c r="AK29" s="60">
        <v>0</v>
      </c>
      <c r="AL29" s="60">
        <v>0</v>
      </c>
      <c r="AM29" s="60">
        <v>0</v>
      </c>
      <c r="AN29" s="60">
        <f t="shared" si="5"/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f t="shared" si="6"/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f t="shared" si="7"/>
        <v>0</v>
      </c>
      <c r="AY29" s="60">
        <v>0</v>
      </c>
      <c r="AZ29" s="60">
        <v>0</v>
      </c>
      <c r="BA29" s="60">
        <v>0</v>
      </c>
      <c r="BB29" s="60">
        <f t="shared" si="8"/>
        <v>0</v>
      </c>
      <c r="BC29" s="67">
        <v>0</v>
      </c>
      <c r="BD29" s="60">
        <v>0</v>
      </c>
      <c r="BE29" s="60">
        <v>0</v>
      </c>
      <c r="BF29" s="67">
        <f t="shared" si="9"/>
        <v>0</v>
      </c>
      <c r="BG29" s="103">
        <f t="shared" si="10"/>
        <v>0</v>
      </c>
    </row>
    <row r="30" spans="1:59" ht="19.5" customHeight="1">
      <c r="A30" s="102">
        <v>24</v>
      </c>
      <c r="B30" s="56" t="s">
        <v>36</v>
      </c>
      <c r="C30" s="60">
        <v>0</v>
      </c>
      <c r="D30" s="60">
        <v>0</v>
      </c>
      <c r="E30" s="60">
        <v>0</v>
      </c>
      <c r="F30" s="60">
        <f>SUM(C30:E30)</f>
        <v>0</v>
      </c>
      <c r="G30" s="60">
        <v>0</v>
      </c>
      <c r="H30" s="60">
        <v>0</v>
      </c>
      <c r="I30" s="60">
        <v>0</v>
      </c>
      <c r="J30" s="60">
        <v>0</v>
      </c>
      <c r="K30" s="67">
        <f>SUM(G30:J30)</f>
        <v>0</v>
      </c>
      <c r="L30" s="60">
        <v>0</v>
      </c>
      <c r="M30" s="60">
        <v>0</v>
      </c>
      <c r="N30" s="60">
        <v>0</v>
      </c>
      <c r="O30" s="60">
        <f>SUM(L30:N30)</f>
        <v>0</v>
      </c>
      <c r="P30" s="60">
        <v>0</v>
      </c>
      <c r="Q30" s="60">
        <v>0</v>
      </c>
      <c r="R30" s="60">
        <v>0</v>
      </c>
      <c r="S30" s="60">
        <v>0</v>
      </c>
      <c r="T30" s="67">
        <f>SUM(P30:S30)</f>
        <v>0</v>
      </c>
      <c r="U30" s="67">
        <v>0</v>
      </c>
      <c r="V30" s="67">
        <v>0</v>
      </c>
      <c r="W30" s="67">
        <v>0</v>
      </c>
      <c r="X30" s="67">
        <f t="shared" si="2"/>
        <v>0</v>
      </c>
      <c r="Y30" s="60">
        <v>0</v>
      </c>
      <c r="Z30" s="60">
        <v>0</v>
      </c>
      <c r="AA30" s="60">
        <v>0</v>
      </c>
      <c r="AB30" s="60">
        <f t="shared" si="3"/>
        <v>0</v>
      </c>
      <c r="AC30" s="60">
        <v>0</v>
      </c>
      <c r="AD30" s="60">
        <v>0</v>
      </c>
      <c r="AE30" s="60">
        <v>0</v>
      </c>
      <c r="AF30" s="60">
        <f t="shared" si="4"/>
        <v>0</v>
      </c>
      <c r="AG30" s="67">
        <v>0</v>
      </c>
      <c r="AH30" s="60">
        <v>0</v>
      </c>
      <c r="AI30" s="60">
        <v>0</v>
      </c>
      <c r="AJ30" s="60">
        <f t="shared" si="11"/>
        <v>0</v>
      </c>
      <c r="AK30" s="67">
        <v>0</v>
      </c>
      <c r="AL30" s="67">
        <v>0</v>
      </c>
      <c r="AM30" s="60">
        <v>0</v>
      </c>
      <c r="AN30" s="60">
        <f t="shared" si="5"/>
        <v>0</v>
      </c>
      <c r="AO30" s="60">
        <v>0</v>
      </c>
      <c r="AP30" s="60">
        <v>0</v>
      </c>
      <c r="AQ30" s="67">
        <v>0</v>
      </c>
      <c r="AR30" s="60">
        <v>0</v>
      </c>
      <c r="AS30" s="60">
        <f t="shared" si="6"/>
        <v>0</v>
      </c>
      <c r="AT30" s="60">
        <v>0</v>
      </c>
      <c r="AU30" s="60">
        <v>0</v>
      </c>
      <c r="AV30" s="60">
        <v>0</v>
      </c>
      <c r="AW30" s="60">
        <v>0</v>
      </c>
      <c r="AX30" s="60">
        <f t="shared" si="7"/>
        <v>0</v>
      </c>
      <c r="AY30" s="60">
        <v>0</v>
      </c>
      <c r="AZ30" s="60">
        <v>0</v>
      </c>
      <c r="BA30" s="60">
        <v>0</v>
      </c>
      <c r="BB30" s="60">
        <f t="shared" si="8"/>
        <v>0</v>
      </c>
      <c r="BC30" s="67">
        <v>0</v>
      </c>
      <c r="BD30" s="60">
        <v>0</v>
      </c>
      <c r="BE30" s="60">
        <v>0</v>
      </c>
      <c r="BF30" s="67">
        <f t="shared" si="9"/>
        <v>0</v>
      </c>
      <c r="BG30" s="103">
        <f t="shared" si="10"/>
        <v>0</v>
      </c>
    </row>
    <row r="31" spans="1:59" ht="19.5" customHeight="1">
      <c r="A31" s="149">
        <v>25</v>
      </c>
      <c r="B31" s="59" t="s">
        <v>40</v>
      </c>
      <c r="C31" s="58">
        <v>1</v>
      </c>
      <c r="D31" s="58">
        <v>7</v>
      </c>
      <c r="E31" s="58">
        <v>5</v>
      </c>
      <c r="F31" s="58">
        <f aca="true" t="shared" si="16" ref="F31:F38">SUM(C31:E31)</f>
        <v>13</v>
      </c>
      <c r="G31" s="58">
        <v>3</v>
      </c>
      <c r="H31" s="58">
        <v>7</v>
      </c>
      <c r="I31" s="58">
        <v>3</v>
      </c>
      <c r="J31" s="58">
        <v>0</v>
      </c>
      <c r="K31" s="71">
        <f aca="true" t="shared" si="17" ref="K31:K37">SUM(G31:J31)</f>
        <v>13</v>
      </c>
      <c r="L31" s="58">
        <v>1</v>
      </c>
      <c r="M31" s="58">
        <v>18</v>
      </c>
      <c r="N31" s="58">
        <v>5</v>
      </c>
      <c r="O31" s="58">
        <f aca="true" t="shared" si="18" ref="O31:O45">SUM(L31:N31)</f>
        <v>24</v>
      </c>
      <c r="P31" s="58">
        <v>21</v>
      </c>
      <c r="Q31" s="58">
        <v>3</v>
      </c>
      <c r="R31" s="58">
        <v>0</v>
      </c>
      <c r="S31" s="58">
        <v>0</v>
      </c>
      <c r="T31" s="71">
        <f aca="true" t="shared" si="19" ref="T31:T45">SUM(P31:S31)</f>
        <v>24</v>
      </c>
      <c r="U31" s="67">
        <v>0</v>
      </c>
      <c r="V31" s="67">
        <v>0</v>
      </c>
      <c r="W31" s="67">
        <v>0</v>
      </c>
      <c r="X31" s="67">
        <f t="shared" si="2"/>
        <v>0</v>
      </c>
      <c r="Y31" s="58">
        <v>0</v>
      </c>
      <c r="Z31" s="58">
        <v>0</v>
      </c>
      <c r="AA31" s="58">
        <v>0</v>
      </c>
      <c r="AB31" s="60">
        <f t="shared" si="3"/>
        <v>0</v>
      </c>
      <c r="AC31" s="58">
        <v>0</v>
      </c>
      <c r="AD31" s="58">
        <v>0</v>
      </c>
      <c r="AE31" s="58">
        <v>0</v>
      </c>
      <c r="AF31" s="60">
        <f t="shared" si="4"/>
        <v>0</v>
      </c>
      <c r="AG31" s="71">
        <v>0</v>
      </c>
      <c r="AH31" s="60">
        <v>3</v>
      </c>
      <c r="AI31" s="60">
        <v>1</v>
      </c>
      <c r="AJ31" s="60">
        <f t="shared" si="11"/>
        <v>4</v>
      </c>
      <c r="AK31" s="71">
        <v>0</v>
      </c>
      <c r="AL31" s="71">
        <v>3</v>
      </c>
      <c r="AM31" s="58">
        <v>0</v>
      </c>
      <c r="AN31" s="60">
        <f t="shared" si="5"/>
        <v>3</v>
      </c>
      <c r="AO31" s="58">
        <v>0</v>
      </c>
      <c r="AP31" s="58">
        <v>1</v>
      </c>
      <c r="AQ31" s="71">
        <v>1</v>
      </c>
      <c r="AR31" s="71">
        <v>0</v>
      </c>
      <c r="AS31" s="60">
        <f t="shared" si="6"/>
        <v>2</v>
      </c>
      <c r="AT31" s="58">
        <v>0</v>
      </c>
      <c r="AU31" s="58">
        <v>0</v>
      </c>
      <c r="AV31" s="58">
        <v>0</v>
      </c>
      <c r="AW31" s="58">
        <v>0</v>
      </c>
      <c r="AX31" s="60">
        <f t="shared" si="7"/>
        <v>0</v>
      </c>
      <c r="AY31" s="58">
        <v>0</v>
      </c>
      <c r="AZ31" s="58">
        <v>0</v>
      </c>
      <c r="BA31" s="58">
        <v>0</v>
      </c>
      <c r="BB31" s="60">
        <f t="shared" si="8"/>
        <v>0</v>
      </c>
      <c r="BC31" s="58">
        <v>0</v>
      </c>
      <c r="BD31" s="60">
        <v>0</v>
      </c>
      <c r="BE31" s="60">
        <v>0</v>
      </c>
      <c r="BF31" s="67">
        <f t="shared" si="9"/>
        <v>0</v>
      </c>
      <c r="BG31" s="103">
        <f t="shared" si="10"/>
        <v>46</v>
      </c>
    </row>
    <row r="32" spans="1:59" ht="19.5" customHeight="1">
      <c r="A32" s="102">
        <v>26</v>
      </c>
      <c r="B32" s="75" t="s">
        <v>242</v>
      </c>
      <c r="C32" s="60">
        <v>2</v>
      </c>
      <c r="D32" s="60">
        <v>30</v>
      </c>
      <c r="E32" s="60">
        <v>65</v>
      </c>
      <c r="F32" s="60">
        <f t="shared" si="16"/>
        <v>97</v>
      </c>
      <c r="G32" s="60">
        <v>17</v>
      </c>
      <c r="H32" s="60">
        <v>36</v>
      </c>
      <c r="I32" s="60">
        <v>42</v>
      </c>
      <c r="J32" s="60">
        <v>2</v>
      </c>
      <c r="K32" s="67">
        <f t="shared" si="17"/>
        <v>97</v>
      </c>
      <c r="L32" s="60">
        <v>2</v>
      </c>
      <c r="M32" s="60">
        <v>27</v>
      </c>
      <c r="N32" s="60">
        <v>8</v>
      </c>
      <c r="O32" s="58">
        <f t="shared" si="18"/>
        <v>37</v>
      </c>
      <c r="P32" s="60">
        <v>36</v>
      </c>
      <c r="Q32" s="60">
        <v>1</v>
      </c>
      <c r="R32" s="60">
        <v>0</v>
      </c>
      <c r="S32" s="60">
        <v>0</v>
      </c>
      <c r="T32" s="67">
        <f t="shared" si="19"/>
        <v>37</v>
      </c>
      <c r="U32" s="67">
        <v>0</v>
      </c>
      <c r="V32" s="67">
        <v>0</v>
      </c>
      <c r="W32" s="67">
        <v>0</v>
      </c>
      <c r="X32" s="67">
        <f t="shared" si="2"/>
        <v>0</v>
      </c>
      <c r="Y32" s="60">
        <v>0</v>
      </c>
      <c r="Z32" s="60">
        <v>0</v>
      </c>
      <c r="AA32" s="60">
        <v>0</v>
      </c>
      <c r="AB32" s="60">
        <f t="shared" si="3"/>
        <v>0</v>
      </c>
      <c r="AC32" s="60">
        <v>0</v>
      </c>
      <c r="AD32" s="60">
        <v>0</v>
      </c>
      <c r="AE32" s="60">
        <v>0</v>
      </c>
      <c r="AF32" s="60">
        <f t="shared" si="4"/>
        <v>0</v>
      </c>
      <c r="AG32" s="60">
        <v>0</v>
      </c>
      <c r="AH32" s="60">
        <v>0</v>
      </c>
      <c r="AI32" s="60">
        <v>0</v>
      </c>
      <c r="AJ32" s="60">
        <f t="shared" si="11"/>
        <v>0</v>
      </c>
      <c r="AK32" s="60">
        <v>0</v>
      </c>
      <c r="AL32" s="60">
        <v>0</v>
      </c>
      <c r="AM32" s="60">
        <v>0</v>
      </c>
      <c r="AN32" s="60">
        <f t="shared" si="5"/>
        <v>0</v>
      </c>
      <c r="AO32" s="60">
        <v>0</v>
      </c>
      <c r="AP32" s="60">
        <v>0</v>
      </c>
      <c r="AQ32" s="60">
        <v>0</v>
      </c>
      <c r="AR32" s="67">
        <v>0</v>
      </c>
      <c r="AS32" s="60">
        <f t="shared" si="6"/>
        <v>0</v>
      </c>
      <c r="AT32" s="67">
        <v>0</v>
      </c>
      <c r="AU32" s="67">
        <v>0</v>
      </c>
      <c r="AV32" s="67">
        <v>1</v>
      </c>
      <c r="AW32" s="67">
        <v>1</v>
      </c>
      <c r="AX32" s="60">
        <f t="shared" si="7"/>
        <v>2</v>
      </c>
      <c r="AY32" s="67">
        <v>0</v>
      </c>
      <c r="AZ32" s="60">
        <v>0</v>
      </c>
      <c r="BA32" s="60">
        <v>0</v>
      </c>
      <c r="BB32" s="60">
        <f t="shared" si="8"/>
        <v>0</v>
      </c>
      <c r="BC32" s="60">
        <v>0</v>
      </c>
      <c r="BD32" s="60">
        <v>0</v>
      </c>
      <c r="BE32" s="60">
        <v>0</v>
      </c>
      <c r="BF32" s="67">
        <f t="shared" si="9"/>
        <v>0</v>
      </c>
      <c r="BG32" s="103">
        <f t="shared" si="10"/>
        <v>136</v>
      </c>
    </row>
    <row r="33" spans="1:59" ht="19.5" customHeight="1">
      <c r="A33" s="102">
        <v>27</v>
      </c>
      <c r="B33" s="56" t="s">
        <v>155</v>
      </c>
      <c r="C33" s="60">
        <v>0</v>
      </c>
      <c r="D33" s="60">
        <v>14</v>
      </c>
      <c r="E33" s="60">
        <v>20</v>
      </c>
      <c r="F33" s="60">
        <f t="shared" si="16"/>
        <v>34</v>
      </c>
      <c r="G33" s="60">
        <v>8</v>
      </c>
      <c r="H33" s="60">
        <v>13</v>
      </c>
      <c r="I33" s="60">
        <v>13</v>
      </c>
      <c r="J33" s="60">
        <v>0</v>
      </c>
      <c r="K33" s="67">
        <f t="shared" si="17"/>
        <v>34</v>
      </c>
      <c r="L33" s="60">
        <v>0</v>
      </c>
      <c r="M33" s="60">
        <v>25</v>
      </c>
      <c r="N33" s="60">
        <v>9</v>
      </c>
      <c r="O33" s="60">
        <f t="shared" si="18"/>
        <v>34</v>
      </c>
      <c r="P33" s="60">
        <v>33</v>
      </c>
      <c r="Q33" s="60">
        <v>0</v>
      </c>
      <c r="R33" s="60">
        <v>1</v>
      </c>
      <c r="S33" s="60">
        <v>0</v>
      </c>
      <c r="T33" s="67">
        <f t="shared" si="19"/>
        <v>34</v>
      </c>
      <c r="U33" s="67">
        <v>0</v>
      </c>
      <c r="V33" s="67">
        <v>0</v>
      </c>
      <c r="W33" s="67">
        <v>0</v>
      </c>
      <c r="X33" s="67">
        <f t="shared" si="2"/>
        <v>0</v>
      </c>
      <c r="Y33" s="60">
        <v>0</v>
      </c>
      <c r="Z33" s="67">
        <v>0</v>
      </c>
      <c r="AA33" s="67">
        <v>0</v>
      </c>
      <c r="AB33" s="60">
        <f t="shared" si="3"/>
        <v>0</v>
      </c>
      <c r="AC33" s="60">
        <v>0</v>
      </c>
      <c r="AD33" s="60">
        <v>0</v>
      </c>
      <c r="AE33" s="60">
        <v>0</v>
      </c>
      <c r="AF33" s="60">
        <f t="shared" si="4"/>
        <v>0</v>
      </c>
      <c r="AG33" s="67">
        <v>0</v>
      </c>
      <c r="AH33" s="60">
        <v>0</v>
      </c>
      <c r="AI33" s="60">
        <v>0</v>
      </c>
      <c r="AJ33" s="60">
        <f t="shared" si="11"/>
        <v>0</v>
      </c>
      <c r="AK33" s="67">
        <v>0</v>
      </c>
      <c r="AL33" s="67">
        <v>0</v>
      </c>
      <c r="AM33" s="67">
        <v>0</v>
      </c>
      <c r="AN33" s="60">
        <f t="shared" si="5"/>
        <v>0</v>
      </c>
      <c r="AO33" s="60">
        <v>0</v>
      </c>
      <c r="AP33" s="67">
        <v>0</v>
      </c>
      <c r="AQ33" s="60">
        <v>0</v>
      </c>
      <c r="AR33" s="60">
        <v>0</v>
      </c>
      <c r="AS33" s="60">
        <f t="shared" si="6"/>
        <v>0</v>
      </c>
      <c r="AT33" s="60">
        <v>0</v>
      </c>
      <c r="AU33" s="60">
        <v>0</v>
      </c>
      <c r="AV33" s="60">
        <v>0</v>
      </c>
      <c r="AW33" s="60">
        <v>0</v>
      </c>
      <c r="AX33" s="60">
        <f t="shared" si="7"/>
        <v>0</v>
      </c>
      <c r="AY33" s="60">
        <v>0</v>
      </c>
      <c r="AZ33" s="60">
        <v>0</v>
      </c>
      <c r="BA33" s="60">
        <v>0</v>
      </c>
      <c r="BB33" s="60">
        <f t="shared" si="8"/>
        <v>0</v>
      </c>
      <c r="BC33" s="60">
        <v>0</v>
      </c>
      <c r="BD33" s="60">
        <v>0</v>
      </c>
      <c r="BE33" s="60">
        <v>0</v>
      </c>
      <c r="BF33" s="67">
        <f t="shared" si="9"/>
        <v>0</v>
      </c>
      <c r="BG33" s="103">
        <f t="shared" si="10"/>
        <v>68</v>
      </c>
    </row>
    <row r="34" spans="1:59" ht="19.5" customHeight="1">
      <c r="A34" s="102">
        <v>28</v>
      </c>
      <c r="B34" s="56" t="s">
        <v>243</v>
      </c>
      <c r="C34" s="60">
        <v>3</v>
      </c>
      <c r="D34" s="60">
        <v>24</v>
      </c>
      <c r="E34" s="60">
        <v>18</v>
      </c>
      <c r="F34" s="60">
        <f t="shared" si="16"/>
        <v>45</v>
      </c>
      <c r="G34" s="60">
        <v>26</v>
      </c>
      <c r="H34" s="60">
        <v>11</v>
      </c>
      <c r="I34" s="60">
        <v>7</v>
      </c>
      <c r="J34" s="60">
        <v>1</v>
      </c>
      <c r="K34" s="67">
        <f t="shared" si="17"/>
        <v>45</v>
      </c>
      <c r="L34" s="60">
        <v>0</v>
      </c>
      <c r="M34" s="60">
        <v>32</v>
      </c>
      <c r="N34" s="60">
        <v>8</v>
      </c>
      <c r="O34" s="60">
        <f t="shared" si="18"/>
        <v>40</v>
      </c>
      <c r="P34" s="60">
        <v>39</v>
      </c>
      <c r="Q34" s="60">
        <v>1</v>
      </c>
      <c r="R34" s="60">
        <v>0</v>
      </c>
      <c r="S34" s="60">
        <v>0</v>
      </c>
      <c r="T34" s="67">
        <f t="shared" si="19"/>
        <v>40</v>
      </c>
      <c r="U34" s="67">
        <v>0</v>
      </c>
      <c r="V34" s="67">
        <v>0</v>
      </c>
      <c r="W34" s="67">
        <v>0</v>
      </c>
      <c r="X34" s="67">
        <f t="shared" si="2"/>
        <v>0</v>
      </c>
      <c r="Y34" s="60">
        <v>0</v>
      </c>
      <c r="Z34" s="60">
        <v>0</v>
      </c>
      <c r="AA34" s="60">
        <v>0</v>
      </c>
      <c r="AB34" s="60">
        <f t="shared" si="3"/>
        <v>0</v>
      </c>
      <c r="AC34" s="67">
        <v>7</v>
      </c>
      <c r="AD34" s="60">
        <v>0</v>
      </c>
      <c r="AE34" s="60">
        <v>0</v>
      </c>
      <c r="AF34" s="60">
        <f t="shared" si="4"/>
        <v>7</v>
      </c>
      <c r="AG34" s="60">
        <v>0</v>
      </c>
      <c r="AH34" s="60">
        <v>0</v>
      </c>
      <c r="AI34" s="60">
        <v>0</v>
      </c>
      <c r="AJ34" s="60">
        <f t="shared" si="11"/>
        <v>0</v>
      </c>
      <c r="AK34" s="60">
        <v>0</v>
      </c>
      <c r="AL34" s="60">
        <v>3</v>
      </c>
      <c r="AM34" s="60">
        <v>0</v>
      </c>
      <c r="AN34" s="60">
        <f t="shared" si="5"/>
        <v>3</v>
      </c>
      <c r="AO34" s="60">
        <v>0</v>
      </c>
      <c r="AP34" s="60">
        <v>0</v>
      </c>
      <c r="AQ34" s="67">
        <v>0</v>
      </c>
      <c r="AR34" s="67">
        <v>0</v>
      </c>
      <c r="AS34" s="60">
        <f t="shared" si="6"/>
        <v>0</v>
      </c>
      <c r="AT34" s="67">
        <v>0</v>
      </c>
      <c r="AU34" s="67">
        <v>0</v>
      </c>
      <c r="AV34" s="67">
        <v>0</v>
      </c>
      <c r="AW34" s="67">
        <v>0</v>
      </c>
      <c r="AX34" s="60">
        <f t="shared" si="7"/>
        <v>0</v>
      </c>
      <c r="AY34" s="67">
        <v>0</v>
      </c>
      <c r="AZ34" s="60">
        <v>0</v>
      </c>
      <c r="BA34" s="60">
        <v>0</v>
      </c>
      <c r="BB34" s="60">
        <f t="shared" si="8"/>
        <v>0</v>
      </c>
      <c r="BC34" s="60">
        <v>0</v>
      </c>
      <c r="BD34" s="60">
        <v>0</v>
      </c>
      <c r="BE34" s="60">
        <v>0</v>
      </c>
      <c r="BF34" s="67">
        <f t="shared" si="9"/>
        <v>0</v>
      </c>
      <c r="BG34" s="103">
        <f t="shared" si="10"/>
        <v>95</v>
      </c>
    </row>
    <row r="35" spans="1:59" ht="19.5" customHeight="1">
      <c r="A35" s="102">
        <v>29</v>
      </c>
      <c r="B35" s="75" t="s">
        <v>156</v>
      </c>
      <c r="C35" s="60">
        <v>1</v>
      </c>
      <c r="D35" s="60">
        <v>9</v>
      </c>
      <c r="E35" s="60">
        <v>2</v>
      </c>
      <c r="F35" s="60">
        <f>SUM(C35:E35)</f>
        <v>12</v>
      </c>
      <c r="G35" s="60">
        <v>2</v>
      </c>
      <c r="H35" s="60">
        <v>5</v>
      </c>
      <c r="I35" s="60">
        <v>5</v>
      </c>
      <c r="J35" s="60">
        <v>0</v>
      </c>
      <c r="K35" s="67">
        <f t="shared" si="17"/>
        <v>12</v>
      </c>
      <c r="L35" s="60">
        <v>0</v>
      </c>
      <c r="M35" s="60">
        <v>12</v>
      </c>
      <c r="N35" s="60">
        <v>4</v>
      </c>
      <c r="O35" s="60">
        <f t="shared" si="18"/>
        <v>16</v>
      </c>
      <c r="P35" s="60">
        <v>15</v>
      </c>
      <c r="Q35" s="60">
        <v>1</v>
      </c>
      <c r="R35" s="60">
        <v>0</v>
      </c>
      <c r="S35" s="60">
        <v>0</v>
      </c>
      <c r="T35" s="67">
        <f t="shared" si="19"/>
        <v>16</v>
      </c>
      <c r="U35" s="67">
        <v>0</v>
      </c>
      <c r="V35" s="67">
        <v>0</v>
      </c>
      <c r="W35" s="67">
        <v>0</v>
      </c>
      <c r="X35" s="67">
        <f t="shared" si="2"/>
        <v>0</v>
      </c>
      <c r="Y35" s="60">
        <v>0</v>
      </c>
      <c r="Z35" s="60">
        <v>0</v>
      </c>
      <c r="AA35" s="60">
        <v>0</v>
      </c>
      <c r="AB35" s="60">
        <f>SUM(Y35:AA35)</f>
        <v>0</v>
      </c>
      <c r="AC35" s="60">
        <v>0</v>
      </c>
      <c r="AD35" s="60">
        <v>0</v>
      </c>
      <c r="AE35" s="60">
        <v>0</v>
      </c>
      <c r="AF35" s="60">
        <f>SUM(AC35:AE35)</f>
        <v>0</v>
      </c>
      <c r="AG35" s="60">
        <v>0</v>
      </c>
      <c r="AH35" s="60">
        <v>0</v>
      </c>
      <c r="AI35" s="60">
        <v>0</v>
      </c>
      <c r="AJ35" s="60">
        <f>SUM(AG35:AI35)</f>
        <v>0</v>
      </c>
      <c r="AK35" s="60">
        <v>0</v>
      </c>
      <c r="AL35" s="60">
        <v>0</v>
      </c>
      <c r="AM35" s="60">
        <v>0</v>
      </c>
      <c r="AN35" s="60">
        <f>SUM(AK35:AM35)</f>
        <v>0</v>
      </c>
      <c r="AO35" s="60">
        <v>0</v>
      </c>
      <c r="AP35" s="67">
        <v>0</v>
      </c>
      <c r="AQ35" s="67">
        <v>0</v>
      </c>
      <c r="AR35" s="60">
        <v>0</v>
      </c>
      <c r="AS35" s="60">
        <f>SUM(AO35:AR35)</f>
        <v>0</v>
      </c>
      <c r="AT35" s="60">
        <v>0</v>
      </c>
      <c r="AU35" s="60">
        <v>0</v>
      </c>
      <c r="AV35" s="60">
        <v>0</v>
      </c>
      <c r="AW35" s="60">
        <v>0</v>
      </c>
      <c r="AX35" s="60">
        <f>SUM(AT35:AW35)</f>
        <v>0</v>
      </c>
      <c r="AY35" s="60">
        <v>0</v>
      </c>
      <c r="AZ35" s="60">
        <v>0</v>
      </c>
      <c r="BA35" s="60">
        <v>0</v>
      </c>
      <c r="BB35" s="60">
        <f>SUM(AY35:BA35)</f>
        <v>0</v>
      </c>
      <c r="BC35" s="60">
        <v>0</v>
      </c>
      <c r="BD35" s="60">
        <v>0</v>
      </c>
      <c r="BE35" s="60">
        <v>0</v>
      </c>
      <c r="BF35" s="60">
        <f>SUM(BC35:BE35)</f>
        <v>0</v>
      </c>
      <c r="BG35" s="103">
        <f t="shared" si="10"/>
        <v>28</v>
      </c>
    </row>
    <row r="36" spans="1:59" ht="19.5" customHeight="1">
      <c r="A36" s="102"/>
      <c r="B36" s="75" t="s">
        <v>244</v>
      </c>
      <c r="C36" s="60">
        <v>13</v>
      </c>
      <c r="D36" s="60">
        <v>36</v>
      </c>
      <c r="E36" s="60">
        <v>1</v>
      </c>
      <c r="F36" s="60">
        <f>SUM(C36:E36)</f>
        <v>50</v>
      </c>
      <c r="G36" s="60">
        <v>26</v>
      </c>
      <c r="H36" s="60">
        <v>24</v>
      </c>
      <c r="I36" s="60">
        <v>0</v>
      </c>
      <c r="J36" s="60">
        <v>0</v>
      </c>
      <c r="K36" s="67">
        <f>SUM(G36:J36)</f>
        <v>50</v>
      </c>
      <c r="L36" s="60">
        <v>7</v>
      </c>
      <c r="M36" s="60">
        <v>4</v>
      </c>
      <c r="N36" s="60">
        <v>0</v>
      </c>
      <c r="O36" s="60">
        <f>SUM(L36:N36)</f>
        <v>11</v>
      </c>
      <c r="P36" s="60">
        <v>11</v>
      </c>
      <c r="Q36" s="60">
        <v>0</v>
      </c>
      <c r="R36" s="60">
        <v>0</v>
      </c>
      <c r="S36" s="60">
        <v>0</v>
      </c>
      <c r="T36" s="67">
        <f>SUM(P36:S36)</f>
        <v>11</v>
      </c>
      <c r="U36" s="67">
        <v>0</v>
      </c>
      <c r="V36" s="67">
        <v>0</v>
      </c>
      <c r="W36" s="67">
        <v>0</v>
      </c>
      <c r="X36" s="67">
        <f t="shared" si="2"/>
        <v>0</v>
      </c>
      <c r="Y36" s="60">
        <v>0</v>
      </c>
      <c r="Z36" s="60">
        <v>0</v>
      </c>
      <c r="AA36" s="60">
        <v>0</v>
      </c>
      <c r="AB36" s="60">
        <f aca="true" t="shared" si="20" ref="AB36:AB49">SUM(Y36:AA36)</f>
        <v>0</v>
      </c>
      <c r="AC36" s="60">
        <v>0</v>
      </c>
      <c r="AD36" s="60">
        <v>0</v>
      </c>
      <c r="AE36" s="60">
        <v>0</v>
      </c>
      <c r="AF36" s="60">
        <f aca="true" t="shared" si="21" ref="AF36:AF49">SUM(AC36:AE36)</f>
        <v>0</v>
      </c>
      <c r="AG36" s="60">
        <v>0</v>
      </c>
      <c r="AH36" s="60">
        <v>0</v>
      </c>
      <c r="AI36" s="60">
        <v>0</v>
      </c>
      <c r="AJ36" s="60">
        <f aca="true" t="shared" si="22" ref="AJ36:AJ49">SUM(AG36:AI36)</f>
        <v>0</v>
      </c>
      <c r="AK36" s="60">
        <v>0</v>
      </c>
      <c r="AL36" s="60">
        <v>0</v>
      </c>
      <c r="AM36" s="60">
        <v>0</v>
      </c>
      <c r="AN36" s="60">
        <f aca="true" t="shared" si="23" ref="AN36:AN49">SUM(AK36:AM36)</f>
        <v>0</v>
      </c>
      <c r="AO36" s="60">
        <v>0</v>
      </c>
      <c r="AP36" s="67">
        <v>0</v>
      </c>
      <c r="AQ36" s="67">
        <v>0</v>
      </c>
      <c r="AR36" s="60">
        <v>0</v>
      </c>
      <c r="AS36" s="60">
        <f aca="true" t="shared" si="24" ref="AS36:AS49">SUM(AO36:AR36)</f>
        <v>0</v>
      </c>
      <c r="AT36" s="60">
        <v>0</v>
      </c>
      <c r="AU36" s="67">
        <v>26</v>
      </c>
      <c r="AV36" s="67">
        <v>3</v>
      </c>
      <c r="AW36" s="60">
        <v>0</v>
      </c>
      <c r="AX36" s="60">
        <f aca="true" t="shared" si="25" ref="AX36:AX49">SUM(AT36:AW36)</f>
        <v>29</v>
      </c>
      <c r="AY36" s="60">
        <v>0</v>
      </c>
      <c r="AZ36" s="60">
        <v>0</v>
      </c>
      <c r="BA36" s="60">
        <v>0</v>
      </c>
      <c r="BB36" s="60">
        <f aca="true" t="shared" si="26" ref="BB36:BB49">SUM(AY36:BA36)</f>
        <v>0</v>
      </c>
      <c r="BC36" s="60">
        <v>0</v>
      </c>
      <c r="BD36" s="60">
        <v>0</v>
      </c>
      <c r="BE36" s="60">
        <v>0</v>
      </c>
      <c r="BF36" s="60">
        <f aca="true" t="shared" si="27" ref="BF36:BF49">SUM(BC36:BE36)</f>
        <v>0</v>
      </c>
      <c r="BG36" s="103">
        <f t="shared" si="10"/>
        <v>90</v>
      </c>
    </row>
    <row r="37" spans="1:59" ht="19.5" customHeight="1">
      <c r="A37" s="102">
        <v>30</v>
      </c>
      <c r="B37" s="56" t="s">
        <v>157</v>
      </c>
      <c r="C37" s="60">
        <v>0</v>
      </c>
      <c r="D37" s="60">
        <v>1</v>
      </c>
      <c r="E37" s="60">
        <v>1</v>
      </c>
      <c r="F37" s="60">
        <f t="shared" si="16"/>
        <v>2</v>
      </c>
      <c r="G37" s="60">
        <v>1</v>
      </c>
      <c r="H37" s="60">
        <v>1</v>
      </c>
      <c r="I37" s="60">
        <v>0</v>
      </c>
      <c r="J37" s="60">
        <v>0</v>
      </c>
      <c r="K37" s="67">
        <f t="shared" si="17"/>
        <v>2</v>
      </c>
      <c r="L37" s="60">
        <v>5</v>
      </c>
      <c r="M37" s="60">
        <v>1</v>
      </c>
      <c r="N37" s="60">
        <v>0</v>
      </c>
      <c r="O37" s="60">
        <f t="shared" si="18"/>
        <v>6</v>
      </c>
      <c r="P37" s="60">
        <v>6</v>
      </c>
      <c r="Q37" s="60">
        <v>0</v>
      </c>
      <c r="R37" s="60">
        <v>0</v>
      </c>
      <c r="S37" s="60">
        <v>0</v>
      </c>
      <c r="T37" s="67">
        <f t="shared" si="19"/>
        <v>6</v>
      </c>
      <c r="U37" s="67">
        <v>0</v>
      </c>
      <c r="V37" s="67">
        <v>0</v>
      </c>
      <c r="W37" s="67">
        <v>0</v>
      </c>
      <c r="X37" s="67">
        <f t="shared" si="2"/>
        <v>0</v>
      </c>
      <c r="Y37" s="60">
        <v>0</v>
      </c>
      <c r="Z37" s="60">
        <v>0</v>
      </c>
      <c r="AA37" s="60">
        <v>0</v>
      </c>
      <c r="AB37" s="60">
        <f t="shared" si="20"/>
        <v>0</v>
      </c>
      <c r="AC37" s="60">
        <v>0</v>
      </c>
      <c r="AD37" s="60">
        <v>0</v>
      </c>
      <c r="AE37" s="60">
        <v>0</v>
      </c>
      <c r="AF37" s="60">
        <f t="shared" si="21"/>
        <v>0</v>
      </c>
      <c r="AG37" s="60">
        <v>0</v>
      </c>
      <c r="AH37" s="60">
        <v>0</v>
      </c>
      <c r="AI37" s="60">
        <v>0</v>
      </c>
      <c r="AJ37" s="60">
        <f t="shared" si="22"/>
        <v>0</v>
      </c>
      <c r="AK37" s="60">
        <v>0</v>
      </c>
      <c r="AL37" s="60">
        <v>0</v>
      </c>
      <c r="AM37" s="60">
        <v>0</v>
      </c>
      <c r="AN37" s="60">
        <f t="shared" si="23"/>
        <v>0</v>
      </c>
      <c r="AO37" s="60">
        <v>0</v>
      </c>
      <c r="AP37" s="60">
        <v>0</v>
      </c>
      <c r="AQ37" s="60">
        <v>0</v>
      </c>
      <c r="AR37" s="60">
        <v>0</v>
      </c>
      <c r="AS37" s="60">
        <f t="shared" si="24"/>
        <v>0</v>
      </c>
      <c r="AT37" s="60">
        <v>0</v>
      </c>
      <c r="AU37" s="60">
        <v>0</v>
      </c>
      <c r="AV37" s="60">
        <v>0</v>
      </c>
      <c r="AW37" s="60">
        <v>0</v>
      </c>
      <c r="AX37" s="60">
        <f t="shared" si="25"/>
        <v>0</v>
      </c>
      <c r="AY37" s="60">
        <v>0</v>
      </c>
      <c r="AZ37" s="60">
        <v>0</v>
      </c>
      <c r="BA37" s="60">
        <v>0</v>
      </c>
      <c r="BB37" s="60">
        <f t="shared" si="26"/>
        <v>0</v>
      </c>
      <c r="BC37" s="60">
        <v>0</v>
      </c>
      <c r="BD37" s="60">
        <v>0</v>
      </c>
      <c r="BE37" s="60">
        <v>0</v>
      </c>
      <c r="BF37" s="60">
        <f t="shared" si="27"/>
        <v>0</v>
      </c>
      <c r="BG37" s="103">
        <f t="shared" si="10"/>
        <v>8</v>
      </c>
    </row>
    <row r="38" spans="1:59" ht="19.5" customHeight="1">
      <c r="A38" s="102">
        <v>31</v>
      </c>
      <c r="B38" s="56" t="s">
        <v>158</v>
      </c>
      <c r="C38" s="60">
        <v>0</v>
      </c>
      <c r="D38" s="60">
        <v>0</v>
      </c>
      <c r="E38" s="60">
        <v>0</v>
      </c>
      <c r="F38" s="60">
        <f t="shared" si="16"/>
        <v>0</v>
      </c>
      <c r="G38" s="60">
        <v>0</v>
      </c>
      <c r="H38" s="60">
        <v>0</v>
      </c>
      <c r="I38" s="60">
        <v>0</v>
      </c>
      <c r="J38" s="60">
        <v>0</v>
      </c>
      <c r="K38" s="67">
        <f>SUM(G38:J38)</f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7">
        <f>SUM(P38:S38)</f>
        <v>0</v>
      </c>
      <c r="U38" s="67">
        <v>0</v>
      </c>
      <c r="V38" s="67">
        <v>0</v>
      </c>
      <c r="W38" s="67">
        <v>0</v>
      </c>
      <c r="X38" s="67">
        <f t="shared" si="2"/>
        <v>0</v>
      </c>
      <c r="Y38" s="60">
        <v>0</v>
      </c>
      <c r="Z38" s="60">
        <v>0</v>
      </c>
      <c r="AA38" s="60">
        <v>0</v>
      </c>
      <c r="AB38" s="60">
        <f t="shared" si="20"/>
        <v>0</v>
      </c>
      <c r="AC38" s="60">
        <v>0</v>
      </c>
      <c r="AD38" s="60">
        <v>0</v>
      </c>
      <c r="AE38" s="60">
        <v>0</v>
      </c>
      <c r="AF38" s="60">
        <f t="shared" si="21"/>
        <v>0</v>
      </c>
      <c r="AG38" s="60">
        <v>0</v>
      </c>
      <c r="AH38" s="60">
        <v>0</v>
      </c>
      <c r="AI38" s="60">
        <v>0</v>
      </c>
      <c r="AJ38" s="60">
        <f t="shared" si="22"/>
        <v>0</v>
      </c>
      <c r="AK38" s="60">
        <v>0</v>
      </c>
      <c r="AL38" s="67">
        <v>0</v>
      </c>
      <c r="AM38" s="60">
        <v>0</v>
      </c>
      <c r="AN38" s="60">
        <f t="shared" si="23"/>
        <v>0</v>
      </c>
      <c r="AO38" s="60">
        <v>0</v>
      </c>
      <c r="AP38" s="60">
        <v>0</v>
      </c>
      <c r="AQ38" s="60">
        <v>0</v>
      </c>
      <c r="AR38" s="60">
        <v>0</v>
      </c>
      <c r="AS38" s="60">
        <f t="shared" si="24"/>
        <v>0</v>
      </c>
      <c r="AT38" s="60">
        <v>0</v>
      </c>
      <c r="AU38" s="60">
        <v>0</v>
      </c>
      <c r="AV38" s="60">
        <v>0</v>
      </c>
      <c r="AW38" s="60">
        <v>0</v>
      </c>
      <c r="AX38" s="60">
        <f t="shared" si="25"/>
        <v>0</v>
      </c>
      <c r="AY38" s="60">
        <v>0</v>
      </c>
      <c r="AZ38" s="60">
        <v>0</v>
      </c>
      <c r="BA38" s="60">
        <v>0</v>
      </c>
      <c r="BB38" s="60">
        <f t="shared" si="26"/>
        <v>0</v>
      </c>
      <c r="BC38" s="60">
        <v>0</v>
      </c>
      <c r="BD38" s="60">
        <v>0</v>
      </c>
      <c r="BE38" s="60">
        <v>0</v>
      </c>
      <c r="BF38" s="60">
        <f t="shared" si="27"/>
        <v>0</v>
      </c>
      <c r="BG38" s="103">
        <f t="shared" si="10"/>
        <v>0</v>
      </c>
    </row>
    <row r="39" spans="1:59" ht="19.5" customHeight="1">
      <c r="A39" s="102">
        <v>32</v>
      </c>
      <c r="B39" s="56" t="s">
        <v>161</v>
      </c>
      <c r="C39" s="60">
        <v>0</v>
      </c>
      <c r="D39" s="60">
        <v>3</v>
      </c>
      <c r="E39" s="60">
        <v>1</v>
      </c>
      <c r="F39" s="60">
        <f>SUM(C39:E39)</f>
        <v>4</v>
      </c>
      <c r="G39" s="60">
        <v>2</v>
      </c>
      <c r="H39" s="60">
        <v>1</v>
      </c>
      <c r="I39" s="60">
        <v>1</v>
      </c>
      <c r="J39" s="60">
        <v>0</v>
      </c>
      <c r="K39" s="67">
        <f>SUM(G39:J39)</f>
        <v>4</v>
      </c>
      <c r="L39" s="60">
        <v>0</v>
      </c>
      <c r="M39" s="60">
        <v>0</v>
      </c>
      <c r="N39" s="60">
        <v>0</v>
      </c>
      <c r="O39" s="60">
        <f>SUM(L39:N39)</f>
        <v>0</v>
      </c>
      <c r="P39" s="60">
        <v>0</v>
      </c>
      <c r="Q39" s="60">
        <v>0</v>
      </c>
      <c r="R39" s="60">
        <v>0</v>
      </c>
      <c r="S39" s="60">
        <v>0</v>
      </c>
      <c r="T39" s="67">
        <f>SUM(P39:S39)</f>
        <v>0</v>
      </c>
      <c r="U39" s="67">
        <v>0</v>
      </c>
      <c r="V39" s="67">
        <v>0</v>
      </c>
      <c r="W39" s="67">
        <v>0</v>
      </c>
      <c r="X39" s="67">
        <f t="shared" si="2"/>
        <v>0</v>
      </c>
      <c r="Y39" s="60">
        <v>0</v>
      </c>
      <c r="Z39" s="60">
        <v>0</v>
      </c>
      <c r="AA39" s="60">
        <v>0</v>
      </c>
      <c r="AB39" s="60">
        <f t="shared" si="20"/>
        <v>0</v>
      </c>
      <c r="AC39" s="60">
        <v>0</v>
      </c>
      <c r="AD39" s="60">
        <v>0</v>
      </c>
      <c r="AE39" s="60">
        <v>0</v>
      </c>
      <c r="AF39" s="60">
        <f t="shared" si="21"/>
        <v>0</v>
      </c>
      <c r="AG39" s="60">
        <v>0</v>
      </c>
      <c r="AH39" s="60">
        <v>0</v>
      </c>
      <c r="AI39" s="60">
        <v>0</v>
      </c>
      <c r="AJ39" s="60">
        <f t="shared" si="22"/>
        <v>0</v>
      </c>
      <c r="AK39" s="60">
        <v>0</v>
      </c>
      <c r="AL39" s="60">
        <v>0</v>
      </c>
      <c r="AM39" s="60">
        <v>0</v>
      </c>
      <c r="AN39" s="60">
        <f t="shared" si="23"/>
        <v>0</v>
      </c>
      <c r="AO39" s="60">
        <v>0</v>
      </c>
      <c r="AP39" s="60">
        <v>0</v>
      </c>
      <c r="AQ39" s="60">
        <v>0</v>
      </c>
      <c r="AR39" s="60">
        <v>0</v>
      </c>
      <c r="AS39" s="60">
        <f t="shared" si="24"/>
        <v>0</v>
      </c>
      <c r="AT39" s="60">
        <v>0</v>
      </c>
      <c r="AU39" s="60">
        <v>0</v>
      </c>
      <c r="AV39" s="60">
        <v>0</v>
      </c>
      <c r="AW39" s="60">
        <v>0</v>
      </c>
      <c r="AX39" s="60">
        <f t="shared" si="25"/>
        <v>0</v>
      </c>
      <c r="AY39" s="60">
        <v>0</v>
      </c>
      <c r="AZ39" s="60">
        <v>0</v>
      </c>
      <c r="BA39" s="60">
        <v>0</v>
      </c>
      <c r="BB39" s="60">
        <f t="shared" si="26"/>
        <v>0</v>
      </c>
      <c r="BC39" s="60">
        <v>0</v>
      </c>
      <c r="BD39" s="60">
        <v>0</v>
      </c>
      <c r="BE39" s="60">
        <v>0</v>
      </c>
      <c r="BF39" s="60">
        <f t="shared" si="27"/>
        <v>0</v>
      </c>
      <c r="BG39" s="103">
        <f t="shared" si="10"/>
        <v>4</v>
      </c>
    </row>
    <row r="40" spans="1:59" ht="19.5" customHeight="1">
      <c r="A40" s="102">
        <v>33</v>
      </c>
      <c r="B40" s="75" t="s">
        <v>245</v>
      </c>
      <c r="C40" s="60">
        <v>0</v>
      </c>
      <c r="D40" s="60">
        <v>0</v>
      </c>
      <c r="E40" s="60">
        <v>4</v>
      </c>
      <c r="F40" s="60">
        <f>SUM(C40:E40)</f>
        <v>4</v>
      </c>
      <c r="G40" s="60">
        <v>1</v>
      </c>
      <c r="H40" s="60">
        <v>2</v>
      </c>
      <c r="I40" s="60">
        <v>1</v>
      </c>
      <c r="J40" s="60">
        <v>0</v>
      </c>
      <c r="K40" s="67">
        <f>SUM(G40:J40)</f>
        <v>4</v>
      </c>
      <c r="L40" s="60">
        <v>0</v>
      </c>
      <c r="M40" s="60">
        <v>5</v>
      </c>
      <c r="N40" s="60">
        <v>2</v>
      </c>
      <c r="O40" s="60">
        <f>SUM(L40:N40)</f>
        <v>7</v>
      </c>
      <c r="P40" s="60">
        <v>6</v>
      </c>
      <c r="Q40" s="60">
        <v>1</v>
      </c>
      <c r="R40" s="60">
        <v>0</v>
      </c>
      <c r="S40" s="60">
        <v>0</v>
      </c>
      <c r="T40" s="67">
        <f>SUM(P40:S40)</f>
        <v>7</v>
      </c>
      <c r="U40" s="67">
        <v>0</v>
      </c>
      <c r="V40" s="67">
        <v>0</v>
      </c>
      <c r="W40" s="67">
        <v>0</v>
      </c>
      <c r="X40" s="67">
        <f t="shared" si="2"/>
        <v>0</v>
      </c>
      <c r="Y40" s="60">
        <v>0</v>
      </c>
      <c r="Z40" s="60">
        <v>0</v>
      </c>
      <c r="AA40" s="60">
        <v>0</v>
      </c>
      <c r="AB40" s="60">
        <f t="shared" si="20"/>
        <v>0</v>
      </c>
      <c r="AC40" s="60">
        <v>0</v>
      </c>
      <c r="AD40" s="60">
        <v>0</v>
      </c>
      <c r="AE40" s="60">
        <v>0</v>
      </c>
      <c r="AF40" s="60">
        <f t="shared" si="21"/>
        <v>0</v>
      </c>
      <c r="AG40" s="60">
        <v>0</v>
      </c>
      <c r="AH40" s="60">
        <v>0</v>
      </c>
      <c r="AI40" s="60">
        <v>0</v>
      </c>
      <c r="AJ40" s="60">
        <f t="shared" si="22"/>
        <v>0</v>
      </c>
      <c r="AK40" s="60">
        <v>0</v>
      </c>
      <c r="AL40" s="60">
        <v>0</v>
      </c>
      <c r="AM40" s="60">
        <v>0</v>
      </c>
      <c r="AN40" s="60">
        <f t="shared" si="23"/>
        <v>0</v>
      </c>
      <c r="AO40" s="60">
        <v>0</v>
      </c>
      <c r="AP40" s="60">
        <v>0</v>
      </c>
      <c r="AQ40" s="60">
        <v>0</v>
      </c>
      <c r="AR40" s="60">
        <v>0</v>
      </c>
      <c r="AS40" s="60">
        <f t="shared" si="24"/>
        <v>0</v>
      </c>
      <c r="AT40" s="60">
        <v>0</v>
      </c>
      <c r="AU40" s="60">
        <v>0</v>
      </c>
      <c r="AV40" s="60">
        <v>1</v>
      </c>
      <c r="AW40" s="60">
        <v>0</v>
      </c>
      <c r="AX40" s="60">
        <f t="shared" si="25"/>
        <v>1</v>
      </c>
      <c r="AY40" s="60">
        <v>0</v>
      </c>
      <c r="AZ40" s="60">
        <v>0</v>
      </c>
      <c r="BA40" s="60">
        <v>0</v>
      </c>
      <c r="BB40" s="60">
        <f t="shared" si="26"/>
        <v>0</v>
      </c>
      <c r="BC40" s="60">
        <v>0</v>
      </c>
      <c r="BD40" s="60">
        <v>0</v>
      </c>
      <c r="BE40" s="60">
        <v>0</v>
      </c>
      <c r="BF40" s="60">
        <f t="shared" si="27"/>
        <v>0</v>
      </c>
      <c r="BG40" s="103">
        <f t="shared" si="10"/>
        <v>12</v>
      </c>
    </row>
    <row r="41" spans="1:59" ht="19.5" customHeight="1">
      <c r="A41" s="102">
        <v>34</v>
      </c>
      <c r="B41" s="52" t="s">
        <v>103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7">
        <v>0</v>
      </c>
      <c r="L41" s="60">
        <v>0</v>
      </c>
      <c r="M41" s="60">
        <v>0</v>
      </c>
      <c r="N41" s="60">
        <v>0</v>
      </c>
      <c r="O41" s="60">
        <f t="shared" si="18"/>
        <v>0</v>
      </c>
      <c r="P41" s="60">
        <v>0</v>
      </c>
      <c r="Q41" s="60">
        <v>0</v>
      </c>
      <c r="R41" s="60">
        <v>0</v>
      </c>
      <c r="S41" s="60">
        <v>0</v>
      </c>
      <c r="T41" s="67">
        <f t="shared" si="19"/>
        <v>0</v>
      </c>
      <c r="U41" s="67">
        <v>0</v>
      </c>
      <c r="V41" s="67">
        <v>0</v>
      </c>
      <c r="W41" s="67">
        <v>0</v>
      </c>
      <c r="X41" s="67">
        <f t="shared" si="2"/>
        <v>0</v>
      </c>
      <c r="Y41" s="60">
        <v>0</v>
      </c>
      <c r="Z41" s="60">
        <v>0</v>
      </c>
      <c r="AA41" s="60">
        <v>0</v>
      </c>
      <c r="AB41" s="60">
        <f t="shared" si="20"/>
        <v>0</v>
      </c>
      <c r="AC41" s="60">
        <v>0</v>
      </c>
      <c r="AD41" s="60">
        <v>0</v>
      </c>
      <c r="AE41" s="60">
        <v>0</v>
      </c>
      <c r="AF41" s="60">
        <f t="shared" si="21"/>
        <v>0</v>
      </c>
      <c r="AG41" s="67">
        <v>1</v>
      </c>
      <c r="AH41" s="60">
        <v>0</v>
      </c>
      <c r="AI41" s="60">
        <v>0</v>
      </c>
      <c r="AJ41" s="60">
        <f t="shared" si="22"/>
        <v>1</v>
      </c>
      <c r="AK41" s="60">
        <v>0</v>
      </c>
      <c r="AL41" s="60">
        <v>0</v>
      </c>
      <c r="AM41" s="60">
        <v>0</v>
      </c>
      <c r="AN41" s="60">
        <f t="shared" si="23"/>
        <v>0</v>
      </c>
      <c r="AO41" s="60">
        <v>0</v>
      </c>
      <c r="AP41" s="60">
        <v>0</v>
      </c>
      <c r="AQ41" s="67">
        <v>0</v>
      </c>
      <c r="AR41" s="60">
        <v>0</v>
      </c>
      <c r="AS41" s="60">
        <f t="shared" si="24"/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f t="shared" si="25"/>
        <v>0</v>
      </c>
      <c r="AY41" s="67">
        <v>0</v>
      </c>
      <c r="AZ41" s="60">
        <v>0</v>
      </c>
      <c r="BA41" s="60">
        <v>0</v>
      </c>
      <c r="BB41" s="60">
        <f t="shared" si="26"/>
        <v>0</v>
      </c>
      <c r="BC41" s="67">
        <v>0</v>
      </c>
      <c r="BD41" s="60">
        <v>0</v>
      </c>
      <c r="BE41" s="60">
        <v>0</v>
      </c>
      <c r="BF41" s="60">
        <f t="shared" si="27"/>
        <v>0</v>
      </c>
      <c r="BG41" s="103">
        <f t="shared" si="10"/>
        <v>1</v>
      </c>
    </row>
    <row r="42" spans="1:59" ht="19.5" customHeight="1">
      <c r="A42" s="102">
        <v>35</v>
      </c>
      <c r="B42" s="52" t="s">
        <v>277</v>
      </c>
      <c r="C42" s="60">
        <v>0</v>
      </c>
      <c r="D42" s="60">
        <v>1</v>
      </c>
      <c r="E42" s="60">
        <v>0</v>
      </c>
      <c r="F42" s="60">
        <f>SUM(C42:E42)</f>
        <v>1</v>
      </c>
      <c r="G42" s="60">
        <v>1</v>
      </c>
      <c r="H42" s="60">
        <v>0</v>
      </c>
      <c r="I42" s="60">
        <v>0</v>
      </c>
      <c r="J42" s="60">
        <v>0</v>
      </c>
      <c r="K42" s="67">
        <f>SUM(G42:J42)</f>
        <v>1</v>
      </c>
      <c r="L42" s="60">
        <v>0</v>
      </c>
      <c r="M42" s="60">
        <v>32</v>
      </c>
      <c r="N42" s="60">
        <v>3</v>
      </c>
      <c r="O42" s="60">
        <f t="shared" si="18"/>
        <v>35</v>
      </c>
      <c r="P42" s="60">
        <v>35</v>
      </c>
      <c r="Q42" s="60">
        <v>0</v>
      </c>
      <c r="R42" s="60">
        <v>0</v>
      </c>
      <c r="S42" s="60">
        <v>0</v>
      </c>
      <c r="T42" s="67">
        <f t="shared" si="19"/>
        <v>35</v>
      </c>
      <c r="U42" s="67">
        <v>0</v>
      </c>
      <c r="V42" s="67">
        <v>0</v>
      </c>
      <c r="W42" s="67">
        <v>0</v>
      </c>
      <c r="X42" s="67">
        <f t="shared" si="2"/>
        <v>0</v>
      </c>
      <c r="Y42" s="60">
        <v>0</v>
      </c>
      <c r="Z42" s="60">
        <v>0</v>
      </c>
      <c r="AA42" s="60">
        <v>0</v>
      </c>
      <c r="AB42" s="60">
        <f t="shared" si="20"/>
        <v>0</v>
      </c>
      <c r="AC42" s="60">
        <v>0</v>
      </c>
      <c r="AD42" s="60">
        <v>0</v>
      </c>
      <c r="AE42" s="60">
        <v>0</v>
      </c>
      <c r="AF42" s="60">
        <f t="shared" si="21"/>
        <v>0</v>
      </c>
      <c r="AG42" s="60">
        <v>0</v>
      </c>
      <c r="AH42" s="60">
        <v>0</v>
      </c>
      <c r="AI42" s="60">
        <v>0</v>
      </c>
      <c r="AJ42" s="60">
        <f t="shared" si="22"/>
        <v>0</v>
      </c>
      <c r="AK42" s="60">
        <v>0</v>
      </c>
      <c r="AL42" s="150">
        <v>0</v>
      </c>
      <c r="AM42" s="150">
        <v>0</v>
      </c>
      <c r="AN42" s="60">
        <f t="shared" si="23"/>
        <v>0</v>
      </c>
      <c r="AO42" s="60">
        <v>0</v>
      </c>
      <c r="AP42" s="60">
        <v>0</v>
      </c>
      <c r="AQ42" s="67">
        <v>0</v>
      </c>
      <c r="AR42" s="151">
        <v>0</v>
      </c>
      <c r="AS42" s="60">
        <f t="shared" si="24"/>
        <v>0</v>
      </c>
      <c r="AT42" s="151">
        <v>0</v>
      </c>
      <c r="AU42" s="151">
        <v>0</v>
      </c>
      <c r="AV42" s="151">
        <v>0</v>
      </c>
      <c r="AW42" s="151">
        <v>0</v>
      </c>
      <c r="AX42" s="60">
        <f t="shared" si="25"/>
        <v>0</v>
      </c>
      <c r="AY42" s="60">
        <v>0</v>
      </c>
      <c r="AZ42" s="60">
        <v>0</v>
      </c>
      <c r="BA42" s="60">
        <v>0</v>
      </c>
      <c r="BB42" s="60">
        <f t="shared" si="26"/>
        <v>0</v>
      </c>
      <c r="BC42" s="60">
        <v>0</v>
      </c>
      <c r="BD42" s="60">
        <v>0</v>
      </c>
      <c r="BE42" s="60">
        <v>0</v>
      </c>
      <c r="BF42" s="60">
        <f t="shared" si="27"/>
        <v>0</v>
      </c>
      <c r="BG42" s="103">
        <f t="shared" si="10"/>
        <v>36</v>
      </c>
    </row>
    <row r="43" spans="1:59" ht="19.5" customHeight="1">
      <c r="A43" s="102">
        <v>36</v>
      </c>
      <c r="B43" s="56" t="s">
        <v>278</v>
      </c>
      <c r="C43" s="60">
        <v>0</v>
      </c>
      <c r="D43" s="60">
        <v>1</v>
      </c>
      <c r="E43" s="60">
        <v>0</v>
      </c>
      <c r="F43" s="60">
        <f>SUM(C43:E43)</f>
        <v>1</v>
      </c>
      <c r="G43" s="60">
        <v>1</v>
      </c>
      <c r="H43" s="60">
        <v>0</v>
      </c>
      <c r="I43" s="60">
        <v>0</v>
      </c>
      <c r="J43" s="60">
        <v>0</v>
      </c>
      <c r="K43" s="67">
        <f>SUM(G43:J43)</f>
        <v>1</v>
      </c>
      <c r="L43" s="60">
        <v>0</v>
      </c>
      <c r="M43" s="60">
        <v>57</v>
      </c>
      <c r="N43" s="60">
        <v>1</v>
      </c>
      <c r="O43" s="60">
        <f t="shared" si="18"/>
        <v>58</v>
      </c>
      <c r="P43" s="60">
        <v>57</v>
      </c>
      <c r="Q43" s="60">
        <v>1</v>
      </c>
      <c r="R43" s="60">
        <v>0</v>
      </c>
      <c r="S43" s="60">
        <v>0</v>
      </c>
      <c r="T43" s="67">
        <f t="shared" si="19"/>
        <v>58</v>
      </c>
      <c r="U43" s="67">
        <v>0</v>
      </c>
      <c r="V43" s="67">
        <v>0</v>
      </c>
      <c r="W43" s="67">
        <v>0</v>
      </c>
      <c r="X43" s="67">
        <f t="shared" si="2"/>
        <v>0</v>
      </c>
      <c r="Y43" s="60">
        <v>0</v>
      </c>
      <c r="Z43" s="60">
        <v>0</v>
      </c>
      <c r="AA43" s="60">
        <v>0</v>
      </c>
      <c r="AB43" s="60">
        <f t="shared" si="20"/>
        <v>0</v>
      </c>
      <c r="AC43" s="60">
        <v>0</v>
      </c>
      <c r="AD43" s="60">
        <v>0</v>
      </c>
      <c r="AE43" s="60">
        <v>0</v>
      </c>
      <c r="AF43" s="60">
        <f t="shared" si="21"/>
        <v>0</v>
      </c>
      <c r="AG43" s="60">
        <v>0</v>
      </c>
      <c r="AH43" s="60">
        <v>0</v>
      </c>
      <c r="AI43" s="60">
        <v>0</v>
      </c>
      <c r="AJ43" s="60">
        <f t="shared" si="22"/>
        <v>0</v>
      </c>
      <c r="AK43" s="60">
        <v>0</v>
      </c>
      <c r="AL43" s="150">
        <v>0</v>
      </c>
      <c r="AM43" s="150">
        <v>0</v>
      </c>
      <c r="AN43" s="60">
        <f t="shared" si="23"/>
        <v>0</v>
      </c>
      <c r="AO43" s="60">
        <v>0</v>
      </c>
      <c r="AP43" s="152">
        <v>0</v>
      </c>
      <c r="AQ43" s="60">
        <v>0</v>
      </c>
      <c r="AR43" s="60">
        <v>0</v>
      </c>
      <c r="AS43" s="60">
        <f t="shared" si="24"/>
        <v>0</v>
      </c>
      <c r="AT43" s="60">
        <v>0</v>
      </c>
      <c r="AU43" s="60">
        <v>0</v>
      </c>
      <c r="AV43" s="60">
        <v>0</v>
      </c>
      <c r="AW43" s="60">
        <v>0</v>
      </c>
      <c r="AX43" s="60">
        <f t="shared" si="25"/>
        <v>0</v>
      </c>
      <c r="AY43" s="60">
        <v>0</v>
      </c>
      <c r="AZ43" s="60">
        <v>0</v>
      </c>
      <c r="BA43" s="60">
        <v>0</v>
      </c>
      <c r="BB43" s="60">
        <f t="shared" si="26"/>
        <v>0</v>
      </c>
      <c r="BC43" s="60">
        <v>0</v>
      </c>
      <c r="BD43" s="60">
        <v>0</v>
      </c>
      <c r="BE43" s="60">
        <v>0</v>
      </c>
      <c r="BF43" s="60">
        <f t="shared" si="27"/>
        <v>0</v>
      </c>
      <c r="BG43" s="103">
        <f t="shared" si="10"/>
        <v>59</v>
      </c>
    </row>
    <row r="44" spans="1:59" ht="19.5" customHeight="1">
      <c r="A44" s="102">
        <v>37</v>
      </c>
      <c r="B44" s="56" t="s">
        <v>125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7">
        <v>0</v>
      </c>
      <c r="L44" s="60">
        <v>1</v>
      </c>
      <c r="M44" s="60">
        <v>42</v>
      </c>
      <c r="N44" s="60">
        <v>1</v>
      </c>
      <c r="O44" s="60">
        <f t="shared" si="18"/>
        <v>44</v>
      </c>
      <c r="P44" s="60">
        <v>44</v>
      </c>
      <c r="Q44" s="60">
        <v>0</v>
      </c>
      <c r="R44" s="60">
        <v>0</v>
      </c>
      <c r="S44" s="60">
        <v>0</v>
      </c>
      <c r="T44" s="67">
        <f t="shared" si="19"/>
        <v>44</v>
      </c>
      <c r="U44" s="67">
        <v>0</v>
      </c>
      <c r="V44" s="67">
        <v>0</v>
      </c>
      <c r="W44" s="67">
        <v>0</v>
      </c>
      <c r="X44" s="67">
        <f t="shared" si="2"/>
        <v>0</v>
      </c>
      <c r="Y44" s="60">
        <v>0</v>
      </c>
      <c r="Z44" s="60">
        <v>0</v>
      </c>
      <c r="AA44" s="60">
        <v>0</v>
      </c>
      <c r="AB44" s="60">
        <f t="shared" si="20"/>
        <v>0</v>
      </c>
      <c r="AC44" s="60">
        <v>0</v>
      </c>
      <c r="AD44" s="60">
        <v>0</v>
      </c>
      <c r="AE44" s="60">
        <v>0</v>
      </c>
      <c r="AF44" s="60">
        <f t="shared" si="21"/>
        <v>0</v>
      </c>
      <c r="AG44" s="60">
        <v>0</v>
      </c>
      <c r="AH44" s="60">
        <v>0</v>
      </c>
      <c r="AI44" s="60">
        <v>0</v>
      </c>
      <c r="AJ44" s="60">
        <f t="shared" si="22"/>
        <v>0</v>
      </c>
      <c r="AK44" s="60">
        <v>0</v>
      </c>
      <c r="AL44" s="150">
        <v>0</v>
      </c>
      <c r="AM44" s="150">
        <v>0</v>
      </c>
      <c r="AN44" s="60">
        <f t="shared" si="23"/>
        <v>0</v>
      </c>
      <c r="AO44" s="60">
        <v>0</v>
      </c>
      <c r="AP44" s="152">
        <v>0</v>
      </c>
      <c r="AQ44" s="67">
        <v>0</v>
      </c>
      <c r="AR44" s="60">
        <v>0</v>
      </c>
      <c r="AS44" s="60">
        <f t="shared" si="24"/>
        <v>0</v>
      </c>
      <c r="AT44" s="60">
        <v>0</v>
      </c>
      <c r="AU44" s="60">
        <v>0</v>
      </c>
      <c r="AV44" s="60">
        <v>0</v>
      </c>
      <c r="AW44" s="60">
        <v>0</v>
      </c>
      <c r="AX44" s="60">
        <f t="shared" si="25"/>
        <v>0</v>
      </c>
      <c r="AY44" s="67">
        <v>2</v>
      </c>
      <c r="AZ44" s="60">
        <v>0</v>
      </c>
      <c r="BA44" s="60">
        <v>0</v>
      </c>
      <c r="BB44" s="60">
        <f t="shared" si="26"/>
        <v>2</v>
      </c>
      <c r="BC44" s="60">
        <v>0</v>
      </c>
      <c r="BD44" s="60">
        <v>0</v>
      </c>
      <c r="BE44" s="60">
        <v>0</v>
      </c>
      <c r="BF44" s="60">
        <f t="shared" si="27"/>
        <v>0</v>
      </c>
      <c r="BG44" s="103">
        <f t="shared" si="10"/>
        <v>46</v>
      </c>
    </row>
    <row r="45" spans="1:59" ht="19.5" customHeight="1">
      <c r="A45" s="102">
        <v>38</v>
      </c>
      <c r="B45" s="56" t="s">
        <v>176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7">
        <v>0</v>
      </c>
      <c r="L45" s="60">
        <v>0</v>
      </c>
      <c r="M45" s="60">
        <v>0</v>
      </c>
      <c r="N45" s="60">
        <v>0</v>
      </c>
      <c r="O45" s="60">
        <f t="shared" si="18"/>
        <v>0</v>
      </c>
      <c r="P45" s="60">
        <v>0</v>
      </c>
      <c r="Q45" s="60">
        <v>0</v>
      </c>
      <c r="R45" s="60">
        <v>0</v>
      </c>
      <c r="S45" s="60">
        <v>0</v>
      </c>
      <c r="T45" s="67">
        <f t="shared" si="19"/>
        <v>0</v>
      </c>
      <c r="U45" s="67">
        <v>0</v>
      </c>
      <c r="V45" s="67">
        <v>0</v>
      </c>
      <c r="W45" s="67">
        <v>0</v>
      </c>
      <c r="X45" s="67">
        <f t="shared" si="2"/>
        <v>0</v>
      </c>
      <c r="Y45" s="60">
        <v>0</v>
      </c>
      <c r="Z45" s="60">
        <v>0</v>
      </c>
      <c r="AA45" s="60">
        <v>0</v>
      </c>
      <c r="AB45" s="60">
        <f t="shared" si="20"/>
        <v>0</v>
      </c>
      <c r="AC45" s="60">
        <v>0</v>
      </c>
      <c r="AD45" s="60">
        <v>0</v>
      </c>
      <c r="AE45" s="60">
        <v>0</v>
      </c>
      <c r="AF45" s="60">
        <f t="shared" si="21"/>
        <v>0</v>
      </c>
      <c r="AG45" s="60">
        <v>0</v>
      </c>
      <c r="AH45" s="60">
        <v>0</v>
      </c>
      <c r="AI45" s="60">
        <v>0</v>
      </c>
      <c r="AJ45" s="60">
        <f t="shared" si="22"/>
        <v>0</v>
      </c>
      <c r="AK45" s="60">
        <v>0</v>
      </c>
      <c r="AL45" s="60">
        <v>0</v>
      </c>
      <c r="AM45" s="60">
        <v>0</v>
      </c>
      <c r="AN45" s="60">
        <f t="shared" si="23"/>
        <v>0</v>
      </c>
      <c r="AO45" s="67">
        <v>0</v>
      </c>
      <c r="AP45" s="60">
        <v>0</v>
      </c>
      <c r="AQ45" s="60">
        <v>0</v>
      </c>
      <c r="AR45" s="60">
        <v>0</v>
      </c>
      <c r="AS45" s="60">
        <f t="shared" si="24"/>
        <v>0</v>
      </c>
      <c r="AT45" s="60">
        <v>0</v>
      </c>
      <c r="AU45" s="60">
        <v>0</v>
      </c>
      <c r="AV45" s="60">
        <v>0</v>
      </c>
      <c r="AW45" s="60">
        <v>0</v>
      </c>
      <c r="AX45" s="60">
        <f t="shared" si="25"/>
        <v>0</v>
      </c>
      <c r="AY45" s="60">
        <v>0</v>
      </c>
      <c r="AZ45" s="60">
        <v>0</v>
      </c>
      <c r="BA45" s="60">
        <v>0</v>
      </c>
      <c r="BB45" s="60">
        <f t="shared" si="26"/>
        <v>0</v>
      </c>
      <c r="BC45" s="67">
        <v>1</v>
      </c>
      <c r="BD45" s="60">
        <v>1</v>
      </c>
      <c r="BE45" s="60">
        <v>2</v>
      </c>
      <c r="BF45" s="60">
        <f t="shared" si="27"/>
        <v>4</v>
      </c>
      <c r="BG45" s="103">
        <f t="shared" si="10"/>
        <v>4</v>
      </c>
    </row>
    <row r="46" spans="1:59" ht="19.5" customHeight="1">
      <c r="A46" s="102">
        <v>39</v>
      </c>
      <c r="B46" s="56" t="s">
        <v>128</v>
      </c>
      <c r="C46" s="60">
        <v>0</v>
      </c>
      <c r="D46" s="60">
        <v>4</v>
      </c>
      <c r="E46" s="60">
        <v>1</v>
      </c>
      <c r="F46" s="60">
        <f>SUM(C46:E46)</f>
        <v>5</v>
      </c>
      <c r="G46" s="60">
        <v>4</v>
      </c>
      <c r="H46" s="60">
        <v>1</v>
      </c>
      <c r="I46" s="60">
        <v>0</v>
      </c>
      <c r="J46" s="60">
        <v>0</v>
      </c>
      <c r="K46" s="67">
        <f>SUM(G46:J46)</f>
        <v>5</v>
      </c>
      <c r="L46" s="60">
        <v>0</v>
      </c>
      <c r="M46" s="60">
        <v>21</v>
      </c>
      <c r="N46" s="60">
        <v>3</v>
      </c>
      <c r="O46" s="60">
        <f>SUM(L46:N46)</f>
        <v>24</v>
      </c>
      <c r="P46" s="60">
        <v>21</v>
      </c>
      <c r="Q46" s="60">
        <v>3</v>
      </c>
      <c r="R46" s="60">
        <v>0</v>
      </c>
      <c r="S46" s="60">
        <v>0</v>
      </c>
      <c r="T46" s="67">
        <f>SUM(P46:S46)</f>
        <v>24</v>
      </c>
      <c r="U46" s="67">
        <v>0</v>
      </c>
      <c r="V46" s="67">
        <v>1</v>
      </c>
      <c r="W46" s="67">
        <v>0</v>
      </c>
      <c r="X46" s="67">
        <f t="shared" si="2"/>
        <v>1</v>
      </c>
      <c r="Y46" s="60">
        <v>0</v>
      </c>
      <c r="Z46" s="60">
        <v>0</v>
      </c>
      <c r="AA46" s="60">
        <v>0</v>
      </c>
      <c r="AB46" s="60">
        <f t="shared" si="20"/>
        <v>0</v>
      </c>
      <c r="AC46" s="60">
        <v>0</v>
      </c>
      <c r="AD46" s="60">
        <v>0</v>
      </c>
      <c r="AE46" s="60">
        <v>0</v>
      </c>
      <c r="AF46" s="60">
        <f t="shared" si="21"/>
        <v>0</v>
      </c>
      <c r="AG46" s="60">
        <v>0</v>
      </c>
      <c r="AH46" s="60">
        <v>0</v>
      </c>
      <c r="AI46" s="60">
        <v>0</v>
      </c>
      <c r="AJ46" s="60">
        <f t="shared" si="22"/>
        <v>0</v>
      </c>
      <c r="AK46" s="60">
        <v>0</v>
      </c>
      <c r="AL46" s="67">
        <v>3</v>
      </c>
      <c r="AM46" s="67">
        <v>0</v>
      </c>
      <c r="AN46" s="60">
        <f t="shared" si="23"/>
        <v>3</v>
      </c>
      <c r="AO46" s="60">
        <v>0</v>
      </c>
      <c r="AP46" s="60">
        <v>0</v>
      </c>
      <c r="AQ46" s="60">
        <v>0</v>
      </c>
      <c r="AR46" s="60">
        <v>0</v>
      </c>
      <c r="AS46" s="60">
        <f t="shared" si="24"/>
        <v>0</v>
      </c>
      <c r="AT46" s="60">
        <v>0</v>
      </c>
      <c r="AU46" s="60">
        <v>0</v>
      </c>
      <c r="AV46" s="60">
        <v>0</v>
      </c>
      <c r="AW46" s="60">
        <v>0</v>
      </c>
      <c r="AX46" s="60">
        <f t="shared" si="25"/>
        <v>0</v>
      </c>
      <c r="AY46" s="67">
        <v>0</v>
      </c>
      <c r="AZ46" s="60">
        <v>0</v>
      </c>
      <c r="BA46" s="60">
        <v>0</v>
      </c>
      <c r="BB46" s="60">
        <f t="shared" si="26"/>
        <v>0</v>
      </c>
      <c r="BC46" s="67">
        <v>0</v>
      </c>
      <c r="BD46" s="60">
        <v>0</v>
      </c>
      <c r="BE46" s="60">
        <v>0</v>
      </c>
      <c r="BF46" s="60">
        <f t="shared" si="27"/>
        <v>0</v>
      </c>
      <c r="BG46" s="103">
        <f t="shared" si="10"/>
        <v>33</v>
      </c>
    </row>
    <row r="47" spans="1:59" ht="19.5" customHeight="1">
      <c r="A47" s="102">
        <v>40</v>
      </c>
      <c r="B47" s="56" t="s">
        <v>246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7">
        <v>0</v>
      </c>
      <c r="L47" s="60">
        <v>0</v>
      </c>
      <c r="M47" s="60">
        <v>14</v>
      </c>
      <c r="N47" s="60">
        <v>3</v>
      </c>
      <c r="O47" s="60">
        <f>SUM(L47:N47)</f>
        <v>17</v>
      </c>
      <c r="P47" s="60">
        <v>17</v>
      </c>
      <c r="Q47" s="60">
        <v>0</v>
      </c>
      <c r="R47" s="60">
        <v>0</v>
      </c>
      <c r="S47" s="60">
        <v>0</v>
      </c>
      <c r="T47" s="67">
        <f>SUM(P47:S47)</f>
        <v>17</v>
      </c>
      <c r="U47" s="67">
        <v>0</v>
      </c>
      <c r="V47" s="67">
        <v>0</v>
      </c>
      <c r="W47" s="67">
        <v>0</v>
      </c>
      <c r="X47" s="67">
        <f t="shared" si="2"/>
        <v>0</v>
      </c>
      <c r="Y47" s="67">
        <v>0</v>
      </c>
      <c r="Z47" s="67">
        <v>0</v>
      </c>
      <c r="AA47" s="60">
        <v>0</v>
      </c>
      <c r="AB47" s="60">
        <f t="shared" si="20"/>
        <v>0</v>
      </c>
      <c r="AC47" s="60">
        <v>0</v>
      </c>
      <c r="AD47" s="60">
        <v>0</v>
      </c>
      <c r="AE47" s="60">
        <v>0</v>
      </c>
      <c r="AF47" s="60">
        <f t="shared" si="21"/>
        <v>0</v>
      </c>
      <c r="AG47" s="60">
        <v>0</v>
      </c>
      <c r="AH47" s="60">
        <v>0</v>
      </c>
      <c r="AI47" s="60">
        <v>0</v>
      </c>
      <c r="AJ47" s="60">
        <f t="shared" si="22"/>
        <v>0</v>
      </c>
      <c r="AK47" s="67">
        <v>4</v>
      </c>
      <c r="AL47" s="67">
        <v>10</v>
      </c>
      <c r="AM47" s="67">
        <v>0</v>
      </c>
      <c r="AN47" s="60">
        <f t="shared" si="23"/>
        <v>14</v>
      </c>
      <c r="AO47" s="60">
        <v>0</v>
      </c>
      <c r="AP47" s="60">
        <v>0</v>
      </c>
      <c r="AQ47" s="60">
        <v>0</v>
      </c>
      <c r="AR47" s="60">
        <v>0</v>
      </c>
      <c r="AS47" s="60">
        <f t="shared" si="24"/>
        <v>0</v>
      </c>
      <c r="AT47" s="60">
        <v>0</v>
      </c>
      <c r="AU47" s="60">
        <v>0</v>
      </c>
      <c r="AV47" s="60">
        <v>2</v>
      </c>
      <c r="AW47" s="60">
        <v>1</v>
      </c>
      <c r="AX47" s="60">
        <f t="shared" si="25"/>
        <v>3</v>
      </c>
      <c r="AY47" s="60">
        <v>0</v>
      </c>
      <c r="AZ47" s="60">
        <v>0</v>
      </c>
      <c r="BA47" s="60">
        <v>0</v>
      </c>
      <c r="BB47" s="60">
        <f t="shared" si="26"/>
        <v>0</v>
      </c>
      <c r="BC47" s="67">
        <v>0</v>
      </c>
      <c r="BD47" s="60">
        <v>0</v>
      </c>
      <c r="BE47" s="60">
        <v>0</v>
      </c>
      <c r="BF47" s="60">
        <f t="shared" si="27"/>
        <v>0</v>
      </c>
      <c r="BG47" s="103">
        <f t="shared" si="10"/>
        <v>34</v>
      </c>
    </row>
    <row r="48" spans="1:59" ht="19.5" customHeight="1">
      <c r="A48" s="102">
        <v>41</v>
      </c>
      <c r="B48" s="52" t="s">
        <v>129</v>
      </c>
      <c r="C48" s="60">
        <v>0</v>
      </c>
      <c r="D48" s="60">
        <v>1</v>
      </c>
      <c r="E48" s="60">
        <v>0</v>
      </c>
      <c r="F48" s="60">
        <f>SUM(C48:E48)</f>
        <v>1</v>
      </c>
      <c r="G48" s="60">
        <v>1</v>
      </c>
      <c r="H48" s="60">
        <v>0</v>
      </c>
      <c r="I48" s="60">
        <v>0</v>
      </c>
      <c r="J48" s="60">
        <v>0</v>
      </c>
      <c r="K48" s="67">
        <f>SUM(G48:J48)</f>
        <v>1</v>
      </c>
      <c r="L48" s="60">
        <v>0</v>
      </c>
      <c r="M48" s="60">
        <v>17</v>
      </c>
      <c r="N48" s="60">
        <v>0</v>
      </c>
      <c r="O48" s="60">
        <f>SUM(L48:N48)</f>
        <v>17</v>
      </c>
      <c r="P48" s="60">
        <v>17</v>
      </c>
      <c r="Q48" s="60">
        <v>0</v>
      </c>
      <c r="R48" s="60">
        <v>0</v>
      </c>
      <c r="S48" s="60">
        <v>0</v>
      </c>
      <c r="T48" s="67">
        <f>SUM(P48:S48)</f>
        <v>17</v>
      </c>
      <c r="U48" s="67">
        <v>0</v>
      </c>
      <c r="V48" s="67">
        <v>2</v>
      </c>
      <c r="W48" s="67">
        <v>0</v>
      </c>
      <c r="X48" s="67">
        <f t="shared" si="2"/>
        <v>2</v>
      </c>
      <c r="Y48" s="67">
        <v>0</v>
      </c>
      <c r="Z48" s="67">
        <v>0</v>
      </c>
      <c r="AA48" s="60">
        <v>0</v>
      </c>
      <c r="AB48" s="60">
        <f t="shared" si="20"/>
        <v>0</v>
      </c>
      <c r="AC48" s="60">
        <v>0</v>
      </c>
      <c r="AD48" s="60">
        <v>0</v>
      </c>
      <c r="AE48" s="60">
        <v>0</v>
      </c>
      <c r="AF48" s="60">
        <f t="shared" si="21"/>
        <v>0</v>
      </c>
      <c r="AG48" s="60">
        <v>0</v>
      </c>
      <c r="AH48" s="60">
        <v>0</v>
      </c>
      <c r="AI48" s="60">
        <v>0</v>
      </c>
      <c r="AJ48" s="60">
        <f t="shared" si="22"/>
        <v>0</v>
      </c>
      <c r="AK48" s="67">
        <v>2</v>
      </c>
      <c r="AL48" s="67">
        <v>13</v>
      </c>
      <c r="AM48" s="60">
        <v>0</v>
      </c>
      <c r="AN48" s="60">
        <f t="shared" si="23"/>
        <v>15</v>
      </c>
      <c r="AO48" s="60">
        <v>0</v>
      </c>
      <c r="AP48" s="67">
        <v>0</v>
      </c>
      <c r="AQ48" s="60">
        <v>0</v>
      </c>
      <c r="AR48" s="60">
        <v>0</v>
      </c>
      <c r="AS48" s="60">
        <f t="shared" si="24"/>
        <v>0</v>
      </c>
      <c r="AT48" s="60">
        <v>0</v>
      </c>
      <c r="AU48" s="60">
        <v>0</v>
      </c>
      <c r="AV48" s="60">
        <v>0</v>
      </c>
      <c r="AW48" s="60">
        <v>0</v>
      </c>
      <c r="AX48" s="60">
        <f t="shared" si="25"/>
        <v>0</v>
      </c>
      <c r="AY48" s="60">
        <v>0</v>
      </c>
      <c r="AZ48" s="60">
        <v>0</v>
      </c>
      <c r="BA48" s="60">
        <v>0</v>
      </c>
      <c r="BB48" s="60">
        <f t="shared" si="26"/>
        <v>0</v>
      </c>
      <c r="BC48" s="60">
        <v>0</v>
      </c>
      <c r="BD48" s="60">
        <v>0</v>
      </c>
      <c r="BE48" s="60">
        <v>0</v>
      </c>
      <c r="BF48" s="60">
        <f t="shared" si="27"/>
        <v>0</v>
      </c>
      <c r="BG48" s="103">
        <f t="shared" si="10"/>
        <v>35</v>
      </c>
    </row>
    <row r="49" spans="1:59" ht="19.5" customHeight="1">
      <c r="A49" s="102">
        <v>42</v>
      </c>
      <c r="B49" s="56" t="s">
        <v>247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7">
        <f>SUM(G49:J49)</f>
        <v>0</v>
      </c>
      <c r="L49" s="60">
        <v>0</v>
      </c>
      <c r="M49" s="60">
        <v>1</v>
      </c>
      <c r="N49" s="60">
        <v>0</v>
      </c>
      <c r="O49" s="60">
        <f>SUM(L49:N49)</f>
        <v>1</v>
      </c>
      <c r="P49" s="60">
        <v>1</v>
      </c>
      <c r="Q49" s="60">
        <v>0</v>
      </c>
      <c r="R49" s="60">
        <v>0</v>
      </c>
      <c r="S49" s="60">
        <v>0</v>
      </c>
      <c r="T49" s="67">
        <f>SUM(P49:S49)</f>
        <v>1</v>
      </c>
      <c r="U49" s="67">
        <v>0</v>
      </c>
      <c r="V49" s="67">
        <v>0</v>
      </c>
      <c r="W49" s="67">
        <v>0</v>
      </c>
      <c r="X49" s="67">
        <f t="shared" si="2"/>
        <v>0</v>
      </c>
      <c r="Y49" s="60">
        <v>0</v>
      </c>
      <c r="Z49" s="60">
        <v>0</v>
      </c>
      <c r="AA49" s="60">
        <v>0</v>
      </c>
      <c r="AB49" s="60">
        <f t="shared" si="20"/>
        <v>0</v>
      </c>
      <c r="AC49" s="60">
        <v>0</v>
      </c>
      <c r="AD49" s="60">
        <v>0</v>
      </c>
      <c r="AE49" s="60">
        <v>0</v>
      </c>
      <c r="AF49" s="60">
        <f t="shared" si="21"/>
        <v>0</v>
      </c>
      <c r="AG49" s="60">
        <v>0</v>
      </c>
      <c r="AH49" s="60">
        <v>0</v>
      </c>
      <c r="AI49" s="60">
        <v>0</v>
      </c>
      <c r="AJ49" s="60">
        <f t="shared" si="22"/>
        <v>0</v>
      </c>
      <c r="AK49" s="60">
        <v>0</v>
      </c>
      <c r="AL49" s="67">
        <v>2</v>
      </c>
      <c r="AM49" s="60">
        <v>0</v>
      </c>
      <c r="AN49" s="60">
        <f t="shared" si="23"/>
        <v>2</v>
      </c>
      <c r="AO49" s="60">
        <v>0</v>
      </c>
      <c r="AP49" s="60">
        <v>0</v>
      </c>
      <c r="AQ49" s="60">
        <v>0</v>
      </c>
      <c r="AR49" s="60">
        <v>0</v>
      </c>
      <c r="AS49" s="60">
        <f t="shared" si="24"/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f t="shared" si="25"/>
        <v>0</v>
      </c>
      <c r="AY49" s="60">
        <v>0</v>
      </c>
      <c r="AZ49" s="60">
        <v>0</v>
      </c>
      <c r="BA49" s="60">
        <v>0</v>
      </c>
      <c r="BB49" s="60">
        <f t="shared" si="26"/>
        <v>0</v>
      </c>
      <c r="BC49" s="60">
        <v>0</v>
      </c>
      <c r="BD49" s="60">
        <v>0</v>
      </c>
      <c r="BE49" s="60">
        <v>0</v>
      </c>
      <c r="BF49" s="60">
        <f t="shared" si="27"/>
        <v>0</v>
      </c>
      <c r="BG49" s="103">
        <f t="shared" si="10"/>
        <v>3</v>
      </c>
    </row>
    <row r="50" spans="1:59" ht="19.5" customHeight="1">
      <c r="A50" s="102">
        <v>43</v>
      </c>
      <c r="B50" s="56" t="s">
        <v>290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7">
        <f>SUM(G50:J50)</f>
        <v>0</v>
      </c>
      <c r="L50" s="60">
        <v>0</v>
      </c>
      <c r="M50" s="60">
        <v>0</v>
      </c>
      <c r="N50" s="60">
        <v>0</v>
      </c>
      <c r="O50" s="60">
        <f>SUM(L50:N50)</f>
        <v>0</v>
      </c>
      <c r="P50" s="60">
        <v>0</v>
      </c>
      <c r="Q50" s="60">
        <v>0</v>
      </c>
      <c r="R50" s="60">
        <v>0</v>
      </c>
      <c r="S50" s="60">
        <v>0</v>
      </c>
      <c r="T50" s="67">
        <f>SUM(P50:S50)</f>
        <v>0</v>
      </c>
      <c r="U50" s="67">
        <v>0</v>
      </c>
      <c r="V50" s="67">
        <v>0</v>
      </c>
      <c r="W50" s="67">
        <v>0</v>
      </c>
      <c r="X50" s="67">
        <f>SUM(U50:W50)</f>
        <v>0</v>
      </c>
      <c r="Y50" s="60">
        <v>0</v>
      </c>
      <c r="Z50" s="60">
        <v>0</v>
      </c>
      <c r="AA50" s="60">
        <v>0</v>
      </c>
      <c r="AB50" s="60">
        <f>SUM(Y50:AA50)</f>
        <v>0</v>
      </c>
      <c r="AC50" s="60">
        <v>0</v>
      </c>
      <c r="AD50" s="60">
        <v>0</v>
      </c>
      <c r="AE50" s="60">
        <v>0</v>
      </c>
      <c r="AF50" s="60">
        <f>SUM(AC50:AE50)</f>
        <v>0</v>
      </c>
      <c r="AG50" s="60">
        <v>0</v>
      </c>
      <c r="AH50" s="60">
        <v>0</v>
      </c>
      <c r="AI50" s="60">
        <v>0</v>
      </c>
      <c r="AJ50" s="60">
        <f>SUM(AG50:AI50)</f>
        <v>0</v>
      </c>
      <c r="AK50" s="60">
        <v>1</v>
      </c>
      <c r="AL50" s="67">
        <v>5</v>
      </c>
      <c r="AM50" s="60">
        <v>0</v>
      </c>
      <c r="AN50" s="60">
        <f>SUM(AK50:AM50)</f>
        <v>6</v>
      </c>
      <c r="AO50" s="60">
        <v>0</v>
      </c>
      <c r="AP50" s="60">
        <v>0</v>
      </c>
      <c r="AQ50" s="60">
        <v>0</v>
      </c>
      <c r="AR50" s="60">
        <v>0</v>
      </c>
      <c r="AS50" s="60">
        <f>SUM(AO50:AR50)</f>
        <v>0</v>
      </c>
      <c r="AT50" s="60">
        <v>0</v>
      </c>
      <c r="AU50" s="60">
        <v>0</v>
      </c>
      <c r="AV50" s="60">
        <v>0</v>
      </c>
      <c r="AW50" s="60">
        <v>0</v>
      </c>
      <c r="AX50" s="60">
        <f>SUM(AT50:AW50)</f>
        <v>0</v>
      </c>
      <c r="AY50" s="60">
        <v>0</v>
      </c>
      <c r="AZ50" s="60">
        <v>0</v>
      </c>
      <c r="BA50" s="60">
        <v>0</v>
      </c>
      <c r="BB50" s="60">
        <f>SUM(AY50:BA50)</f>
        <v>0</v>
      </c>
      <c r="BC50" s="60">
        <v>0</v>
      </c>
      <c r="BD50" s="60">
        <v>0</v>
      </c>
      <c r="BE50" s="60">
        <v>0</v>
      </c>
      <c r="BF50" s="60">
        <f>SUM(BC50:BE50)</f>
        <v>0</v>
      </c>
      <c r="BG50" s="103">
        <f>SUM(K50,T50,X50,AB50,AF50,AJ50,AN50,AS50,AX50,BB50,BF50)</f>
        <v>6</v>
      </c>
    </row>
    <row r="51" spans="1:59" s="47" customFormat="1" ht="19.5" customHeight="1">
      <c r="A51" s="507"/>
      <c r="B51" s="153" t="s">
        <v>20</v>
      </c>
      <c r="C51" s="72">
        <f>SUM(C6:C50)</f>
        <v>112</v>
      </c>
      <c r="D51" s="72">
        <f aca="true" t="shared" si="28" ref="D51:J51">SUM(D6:D50)</f>
        <v>668</v>
      </c>
      <c r="E51" s="72">
        <f t="shared" si="28"/>
        <v>737</v>
      </c>
      <c r="F51" s="72">
        <f t="shared" si="28"/>
        <v>1517</v>
      </c>
      <c r="G51" s="72">
        <f t="shared" si="28"/>
        <v>412</v>
      </c>
      <c r="H51" s="72">
        <f t="shared" si="28"/>
        <v>590</v>
      </c>
      <c r="I51" s="72">
        <f t="shared" si="28"/>
        <v>490</v>
      </c>
      <c r="J51" s="72">
        <f t="shared" si="28"/>
        <v>25</v>
      </c>
      <c r="K51" s="72">
        <f>SUM(K6:K50)</f>
        <v>1517</v>
      </c>
      <c r="L51" s="72">
        <f>SUM(L6:L50)</f>
        <v>76</v>
      </c>
      <c r="M51" s="72">
        <f aca="true" t="shared" si="29" ref="M51:S51">SUM(M6:M50)</f>
        <v>586</v>
      </c>
      <c r="N51" s="72">
        <f t="shared" si="29"/>
        <v>239</v>
      </c>
      <c r="O51" s="72">
        <f t="shared" si="29"/>
        <v>901</v>
      </c>
      <c r="P51" s="72">
        <f t="shared" si="29"/>
        <v>845</v>
      </c>
      <c r="Q51" s="72">
        <f t="shared" si="29"/>
        <v>50</v>
      </c>
      <c r="R51" s="72">
        <f t="shared" si="29"/>
        <v>6</v>
      </c>
      <c r="S51" s="72">
        <f t="shared" si="29"/>
        <v>0</v>
      </c>
      <c r="T51" s="72">
        <f>SUM(T6:T28,T29,T31,T32,T33,T34,T35,T36,T37,T38,T39,T40,T41,T42,T43,T44,T45,T46,T47,T48,T49,T50)</f>
        <v>901</v>
      </c>
      <c r="U51" s="72">
        <f>SUM(U6:U50)</f>
        <v>0</v>
      </c>
      <c r="V51" s="72">
        <f>SUM(V6:V50)</f>
        <v>4</v>
      </c>
      <c r="W51" s="72">
        <f>SUM(W6:W50)</f>
        <v>0</v>
      </c>
      <c r="X51" s="72">
        <f t="shared" si="2"/>
        <v>4</v>
      </c>
      <c r="Y51" s="72">
        <f aca="true" t="shared" si="30" ref="Y51:AM51">SUM(Y6:Y50)</f>
        <v>0</v>
      </c>
      <c r="Z51" s="72">
        <f t="shared" si="30"/>
        <v>0</v>
      </c>
      <c r="AA51" s="72">
        <f t="shared" si="30"/>
        <v>0</v>
      </c>
      <c r="AB51" s="72">
        <f t="shared" si="30"/>
        <v>0</v>
      </c>
      <c r="AC51" s="72">
        <f t="shared" si="30"/>
        <v>23</v>
      </c>
      <c r="AD51" s="72">
        <f t="shared" si="30"/>
        <v>3</v>
      </c>
      <c r="AE51" s="72">
        <f t="shared" si="30"/>
        <v>0</v>
      </c>
      <c r="AF51" s="72">
        <f t="shared" si="30"/>
        <v>26</v>
      </c>
      <c r="AG51" s="72">
        <f t="shared" si="30"/>
        <v>4</v>
      </c>
      <c r="AH51" s="72">
        <f t="shared" si="30"/>
        <v>9</v>
      </c>
      <c r="AI51" s="72">
        <f t="shared" si="30"/>
        <v>3</v>
      </c>
      <c r="AJ51" s="72">
        <f t="shared" si="30"/>
        <v>16</v>
      </c>
      <c r="AK51" s="72">
        <f t="shared" si="30"/>
        <v>73</v>
      </c>
      <c r="AL51" s="72">
        <f t="shared" si="30"/>
        <v>77</v>
      </c>
      <c r="AM51" s="72">
        <f t="shared" si="30"/>
        <v>2</v>
      </c>
      <c r="AN51" s="72">
        <f>SUM(AK51:AM51)</f>
        <v>152</v>
      </c>
      <c r="AO51" s="72">
        <f>SUM(AO6:AO27,AO29:AO50)</f>
        <v>1</v>
      </c>
      <c r="AP51" s="72">
        <f>SUM(AP6:AP27,AP29:AP50)</f>
        <v>55</v>
      </c>
      <c r="AQ51" s="72">
        <f>SUM(AQ6:AQ27,AQ29:AQ50)</f>
        <v>30</v>
      </c>
      <c r="AR51" s="72">
        <f aca="true" t="shared" si="31" ref="AR51:AW51">SUM(AR6:AR50)</f>
        <v>1</v>
      </c>
      <c r="AS51" s="72">
        <f t="shared" si="31"/>
        <v>87</v>
      </c>
      <c r="AT51" s="72">
        <f t="shared" si="31"/>
        <v>0</v>
      </c>
      <c r="AU51" s="72">
        <f t="shared" si="31"/>
        <v>26</v>
      </c>
      <c r="AV51" s="72">
        <f t="shared" si="31"/>
        <v>7</v>
      </c>
      <c r="AW51" s="72">
        <f t="shared" si="31"/>
        <v>2</v>
      </c>
      <c r="AX51" s="72">
        <f>SUM(AX6,AX7:AX50)</f>
        <v>35</v>
      </c>
      <c r="AY51" s="72">
        <f>SUM(AY6:AY50)</f>
        <v>46</v>
      </c>
      <c r="AZ51" s="72">
        <f>SUM(AZ6:AZ50)</f>
        <v>8</v>
      </c>
      <c r="BA51" s="72">
        <f>SUM(BA6:BA50)</f>
        <v>0</v>
      </c>
      <c r="BB51" s="72">
        <f>SUM(AY51:BA51)</f>
        <v>54</v>
      </c>
      <c r="BC51" s="72">
        <f>SUM(BC6:BC50)</f>
        <v>4</v>
      </c>
      <c r="BD51" s="72">
        <f>SUM(BD6:BD50)</f>
        <v>13</v>
      </c>
      <c r="BE51" s="72">
        <f>SUM(BE6:BE50)</f>
        <v>17</v>
      </c>
      <c r="BF51" s="72">
        <f>SUM(BC51:BE51)</f>
        <v>34</v>
      </c>
      <c r="BG51" s="154">
        <f t="shared" si="10"/>
        <v>2826</v>
      </c>
    </row>
    <row r="52" spans="2:58" ht="20.25" customHeight="1"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537"/>
      <c r="W52" s="537"/>
      <c r="Z52" s="64"/>
      <c r="AA52" s="64"/>
      <c r="AB52" s="64"/>
      <c r="AC52" s="156"/>
      <c r="AD52" s="156"/>
      <c r="AE52" s="156"/>
      <c r="AF52" s="156"/>
      <c r="AG52" s="156"/>
      <c r="AH52" s="156"/>
      <c r="AI52" s="156"/>
      <c r="AJ52" s="156"/>
      <c r="AK52" s="156"/>
      <c r="AL52" s="223" t="s">
        <v>300</v>
      </c>
      <c r="AM52" s="223"/>
      <c r="AN52" s="223"/>
      <c r="AO52" s="224"/>
      <c r="AP52" s="225"/>
      <c r="AQ52" s="224"/>
      <c r="AR52" s="225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</row>
    <row r="53" spans="2:54" ht="19.5" customHeight="1">
      <c r="B53" s="559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246"/>
      <c r="V53" s="68"/>
      <c r="W53" s="68"/>
      <c r="AO53" s="66"/>
      <c r="BB53" s="61"/>
    </row>
    <row r="54" spans="2:23" ht="20.25" customHeight="1">
      <c r="B54" s="559" t="s">
        <v>360</v>
      </c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</row>
    <row r="55" spans="2:23" ht="20.25" customHeight="1">
      <c r="B55" s="616" t="s">
        <v>378</v>
      </c>
      <c r="C55" s="616"/>
      <c r="D55" s="616"/>
      <c r="E55" s="616"/>
      <c r="F55" s="616"/>
      <c r="G55" s="616"/>
      <c r="H55" s="616"/>
      <c r="I55" s="616"/>
      <c r="J55" s="616"/>
      <c r="K55" s="616"/>
      <c r="L55" s="616"/>
      <c r="M55" s="616"/>
      <c r="N55" s="616"/>
      <c r="O55" s="616"/>
      <c r="P55" s="616"/>
      <c r="Q55" s="616"/>
      <c r="R55" s="616"/>
      <c r="S55" s="616"/>
      <c r="T55" s="616"/>
      <c r="U55" s="172"/>
      <c r="V55" s="32"/>
      <c r="W55" s="32"/>
    </row>
    <row r="56" spans="2:23" ht="19.5" customHeight="1">
      <c r="B56" s="245"/>
      <c r="C56" s="20"/>
      <c r="D56" s="20"/>
      <c r="E56" s="20"/>
      <c r="F56" s="120"/>
      <c r="G56" s="120"/>
      <c r="H56" s="20"/>
      <c r="I56" s="20"/>
      <c r="J56" s="20"/>
      <c r="K56" s="120"/>
      <c r="L56" s="121"/>
      <c r="M56" s="121"/>
      <c r="N56" s="121"/>
      <c r="O56" s="30"/>
      <c r="P56" s="39"/>
      <c r="Q56" s="39"/>
      <c r="R56" s="39"/>
      <c r="S56" s="39"/>
      <c r="T56" s="120"/>
      <c r="U56" s="20"/>
      <c r="V56" s="20"/>
      <c r="W56" s="20"/>
    </row>
    <row r="57" spans="2:23" ht="20.25" customHeight="1">
      <c r="B57" s="10" t="s">
        <v>196</v>
      </c>
      <c r="C57" s="20"/>
      <c r="D57" s="20"/>
      <c r="E57" s="120"/>
      <c r="F57" s="120"/>
      <c r="G57" s="20"/>
      <c r="H57" s="20"/>
      <c r="I57" s="20"/>
      <c r="J57" s="20"/>
      <c r="K57" s="120"/>
      <c r="L57" s="121"/>
      <c r="M57" s="121"/>
      <c r="N57" s="121"/>
      <c r="O57" s="30"/>
      <c r="P57" s="39"/>
      <c r="Q57" s="39"/>
      <c r="R57" s="39"/>
      <c r="S57" s="39"/>
      <c r="T57" s="120"/>
      <c r="U57" s="20"/>
      <c r="V57" s="20"/>
      <c r="W57" s="20"/>
    </row>
    <row r="58" spans="2:23" ht="20.25" customHeight="1">
      <c r="B58" s="10" t="s">
        <v>366</v>
      </c>
      <c r="C58" s="101"/>
      <c r="D58" s="20"/>
      <c r="E58" s="120"/>
      <c r="F58" s="120"/>
      <c r="G58" s="20"/>
      <c r="H58" s="20"/>
      <c r="I58" s="20"/>
      <c r="J58" s="20"/>
      <c r="K58" s="120"/>
      <c r="L58" s="121"/>
      <c r="M58" s="121"/>
      <c r="N58" s="121"/>
      <c r="O58" s="30"/>
      <c r="P58" s="39"/>
      <c r="Q58" s="39"/>
      <c r="R58" s="39"/>
      <c r="S58" s="39"/>
      <c r="T58" s="120"/>
      <c r="U58" s="20"/>
      <c r="V58" s="20"/>
      <c r="W58" s="20"/>
    </row>
    <row r="59" spans="2:23" ht="20.25" customHeight="1">
      <c r="B59" s="10" t="s">
        <v>307</v>
      </c>
      <c r="C59" s="20"/>
      <c r="D59" s="20"/>
      <c r="E59" s="120"/>
      <c r="F59" s="120"/>
      <c r="G59" s="20"/>
      <c r="H59" s="20"/>
      <c r="I59" s="20"/>
      <c r="J59" s="20"/>
      <c r="K59" s="120"/>
      <c r="L59" s="121"/>
      <c r="M59" s="121"/>
      <c r="N59" s="121"/>
      <c r="O59" s="30"/>
      <c r="P59" s="39"/>
      <c r="Q59" s="39"/>
      <c r="R59" s="39"/>
      <c r="S59" s="39"/>
      <c r="T59" s="120"/>
      <c r="U59" s="20"/>
      <c r="V59" s="20"/>
      <c r="W59" s="20"/>
    </row>
    <row r="60" spans="2:5" ht="21.75">
      <c r="B60" s="10"/>
      <c r="C60" s="101"/>
      <c r="D60" s="20"/>
      <c r="E60" s="120"/>
    </row>
    <row r="61" spans="2:5" ht="21.75">
      <c r="B61" s="10"/>
      <c r="C61" s="20"/>
      <c r="D61" s="20"/>
      <c r="E61" s="120"/>
    </row>
  </sheetData>
  <mergeCells count="23">
    <mergeCell ref="B52:W52"/>
    <mergeCell ref="B53:T53"/>
    <mergeCell ref="B55:T55"/>
    <mergeCell ref="B54:W54"/>
    <mergeCell ref="AC4:AF4"/>
    <mergeCell ref="C4:F4"/>
    <mergeCell ref="G4:K4"/>
    <mergeCell ref="Y3:AB3"/>
    <mergeCell ref="Y4:AB4"/>
    <mergeCell ref="L4:O4"/>
    <mergeCell ref="P4:T4"/>
    <mergeCell ref="U3:X3"/>
    <mergeCell ref="U4:X4"/>
    <mergeCell ref="AY4:BB4"/>
    <mergeCell ref="AT3:AX3"/>
    <mergeCell ref="C2:AJ2"/>
    <mergeCell ref="AK2:BF2"/>
    <mergeCell ref="C3:K3"/>
    <mergeCell ref="L3:T3"/>
    <mergeCell ref="AO3:AS3"/>
    <mergeCell ref="AY3:BB3"/>
    <mergeCell ref="AK3:AN3"/>
    <mergeCell ref="AC3:AF3"/>
  </mergeCells>
  <printOptions/>
  <pageMargins left="0.19" right="0.49" top="0.590551181102362" bottom="0.393700787401575" header="0.511811023622047" footer="0.511811023622047"/>
  <pageSetup horizontalDpi="300" verticalDpi="300" orientation="landscape" paperSize="9" scale="67" r:id="rId2"/>
  <headerFooter alignWithMargins="0">
    <oddHeader>&amp;R&amp;P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95"/>
  <sheetViews>
    <sheetView view="pageBreakPreview" zoomScaleSheetLayoutView="100" workbookViewId="0" topLeftCell="A1">
      <pane ySplit="6" topLeftCell="BM46" activePane="bottomLeft" state="frozen"/>
      <selection pane="topLeft" activeCell="A1" sqref="A1"/>
      <selection pane="bottomLeft" activeCell="C3" sqref="C3:X3"/>
    </sheetView>
  </sheetViews>
  <sheetFormatPr defaultColWidth="9.140625" defaultRowHeight="21.75"/>
  <cols>
    <col min="1" max="1" width="3.57421875" style="20" customWidth="1"/>
    <col min="2" max="2" width="51.00390625" style="20" customWidth="1"/>
    <col min="3" max="5" width="5.140625" style="20" bestFit="1" customWidth="1"/>
    <col min="6" max="6" width="4.28125" style="20" bestFit="1" customWidth="1"/>
    <col min="7" max="7" width="5.140625" style="20" bestFit="1" customWidth="1"/>
    <col min="8" max="20" width="3.7109375" style="20" customWidth="1"/>
    <col min="21" max="22" width="5.140625" style="20" bestFit="1" customWidth="1"/>
    <col min="23" max="23" width="4.28125" style="20" bestFit="1" customWidth="1"/>
    <col min="24" max="24" width="5.140625" style="20" bestFit="1" customWidth="1"/>
    <col min="25" max="25" width="6.00390625" style="20" customWidth="1"/>
    <col min="26" max="16384" width="9.140625" style="20" customWidth="1"/>
  </cols>
  <sheetData>
    <row r="1" spans="1:24" ht="21">
      <c r="A1" s="244"/>
      <c r="B1" s="120" t="s">
        <v>364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9.5" customHeight="1">
      <c r="A2" s="244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s="171" customFormat="1" ht="21">
      <c r="A3" s="253" t="s">
        <v>230</v>
      </c>
      <c r="B3" s="105"/>
      <c r="C3" s="554" t="s">
        <v>303</v>
      </c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617"/>
    </row>
    <row r="4" spans="1:24" s="120" customFormat="1" ht="19.5" customHeight="1">
      <c r="A4" s="107" t="s">
        <v>231</v>
      </c>
      <c r="B4" s="254" t="s">
        <v>0</v>
      </c>
      <c r="C4" s="554" t="s">
        <v>23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617"/>
      <c r="P4" s="554" t="s">
        <v>26</v>
      </c>
      <c r="Q4" s="555"/>
      <c r="R4" s="555"/>
      <c r="S4" s="617"/>
      <c r="T4" s="618" t="s">
        <v>20</v>
      </c>
      <c r="U4" s="619"/>
      <c r="V4" s="619"/>
      <c r="W4" s="619"/>
      <c r="X4" s="620"/>
    </row>
    <row r="5" spans="1:24" s="120" customFormat="1" ht="17.25" customHeight="1">
      <c r="A5" s="107" t="s">
        <v>145</v>
      </c>
      <c r="B5" s="2"/>
      <c r="C5" s="554" t="s">
        <v>232</v>
      </c>
      <c r="D5" s="555"/>
      <c r="E5" s="555"/>
      <c r="F5" s="555"/>
      <c r="G5" s="617"/>
      <c r="H5" s="623" t="s">
        <v>233</v>
      </c>
      <c r="I5" s="623"/>
      <c r="J5" s="623"/>
      <c r="K5" s="623"/>
      <c r="L5" s="623" t="s">
        <v>234</v>
      </c>
      <c r="M5" s="623"/>
      <c r="N5" s="623"/>
      <c r="O5" s="623"/>
      <c r="P5" s="623" t="s">
        <v>232</v>
      </c>
      <c r="Q5" s="623"/>
      <c r="R5" s="623"/>
      <c r="S5" s="623"/>
      <c r="T5" s="621"/>
      <c r="U5" s="560"/>
      <c r="V5" s="560"/>
      <c r="W5" s="560"/>
      <c r="X5" s="622"/>
    </row>
    <row r="6" spans="1:24" s="120" customFormat="1" ht="19.5" customHeight="1">
      <c r="A6" s="243"/>
      <c r="B6" s="255"/>
      <c r="C6" s="208" t="s">
        <v>238</v>
      </c>
      <c r="D6" s="208" t="s">
        <v>235</v>
      </c>
      <c r="E6" s="208" t="s">
        <v>236</v>
      </c>
      <c r="F6" s="208" t="s">
        <v>237</v>
      </c>
      <c r="G6" s="208" t="s">
        <v>20</v>
      </c>
      <c r="H6" s="208" t="s">
        <v>235</v>
      </c>
      <c r="I6" s="208" t="s">
        <v>236</v>
      </c>
      <c r="J6" s="208" t="s">
        <v>237</v>
      </c>
      <c r="K6" s="208" t="s">
        <v>20</v>
      </c>
      <c r="L6" s="208" t="s">
        <v>235</v>
      </c>
      <c r="M6" s="208" t="s">
        <v>236</v>
      </c>
      <c r="N6" s="208" t="s">
        <v>237</v>
      </c>
      <c r="O6" s="208" t="s">
        <v>20</v>
      </c>
      <c r="P6" s="208" t="s">
        <v>235</v>
      </c>
      <c r="Q6" s="208" t="s">
        <v>236</v>
      </c>
      <c r="R6" s="208" t="s">
        <v>237</v>
      </c>
      <c r="S6" s="208" t="s">
        <v>20</v>
      </c>
      <c r="T6" s="208" t="s">
        <v>238</v>
      </c>
      <c r="U6" s="208" t="s">
        <v>235</v>
      </c>
      <c r="V6" s="208" t="s">
        <v>236</v>
      </c>
      <c r="W6" s="208" t="s">
        <v>237</v>
      </c>
      <c r="X6" s="208" t="s">
        <v>20</v>
      </c>
    </row>
    <row r="7" spans="1:24" s="101" customFormat="1" ht="21" customHeight="1">
      <c r="A7" s="256">
        <v>1</v>
      </c>
      <c r="B7" s="257" t="s">
        <v>16</v>
      </c>
      <c r="C7" s="247">
        <v>0</v>
      </c>
      <c r="D7" s="247">
        <v>25</v>
      </c>
      <c r="E7" s="247">
        <v>22</v>
      </c>
      <c r="F7" s="247">
        <v>2</v>
      </c>
      <c r="G7" s="248">
        <f aca="true" t="shared" si="0" ref="G7:G14">SUM(C7:F7)</f>
        <v>49</v>
      </c>
      <c r="H7" s="247">
        <v>0</v>
      </c>
      <c r="I7" s="247">
        <v>3</v>
      </c>
      <c r="J7" s="247">
        <v>0</v>
      </c>
      <c r="K7" s="248">
        <f aca="true" t="shared" si="1" ref="K7:K14">SUM(H7:J7)</f>
        <v>3</v>
      </c>
      <c r="L7" s="247">
        <v>0</v>
      </c>
      <c r="M7" s="247">
        <v>0</v>
      </c>
      <c r="N7" s="247">
        <v>0</v>
      </c>
      <c r="O7" s="248">
        <f aca="true" t="shared" si="2" ref="O7:O14">SUM(L7:N7)</f>
        <v>0</v>
      </c>
      <c r="P7" s="248">
        <v>0</v>
      </c>
      <c r="Q7" s="248">
        <v>0</v>
      </c>
      <c r="R7" s="248">
        <v>0</v>
      </c>
      <c r="S7" s="248">
        <f>SUM(P7:R7)</f>
        <v>0</v>
      </c>
      <c r="T7" s="248">
        <f>SUM(C7)</f>
        <v>0</v>
      </c>
      <c r="U7" s="248">
        <f>SUM(D7,H7,L7,P7)</f>
        <v>25</v>
      </c>
      <c r="V7" s="248">
        <f>SUM(E7,I7,M7,Q7)</f>
        <v>25</v>
      </c>
      <c r="W7" s="248">
        <f>SUM(F7,J7,N7,R7)</f>
        <v>2</v>
      </c>
      <c r="X7" s="248">
        <f>SUM(T7:W7)</f>
        <v>52</v>
      </c>
    </row>
    <row r="8" spans="1:24" ht="21" customHeight="1">
      <c r="A8" s="187">
        <v>2</v>
      </c>
      <c r="B8" s="258" t="s">
        <v>1</v>
      </c>
      <c r="C8" s="26">
        <v>0</v>
      </c>
      <c r="D8" s="26">
        <v>3</v>
      </c>
      <c r="E8" s="26">
        <v>1</v>
      </c>
      <c r="F8" s="26">
        <v>0</v>
      </c>
      <c r="G8" s="26">
        <f t="shared" si="0"/>
        <v>4</v>
      </c>
      <c r="H8" s="26">
        <v>0</v>
      </c>
      <c r="I8" s="26">
        <v>0</v>
      </c>
      <c r="J8" s="26">
        <v>0</v>
      </c>
      <c r="K8" s="26">
        <f t="shared" si="1"/>
        <v>0</v>
      </c>
      <c r="L8" s="26">
        <v>0</v>
      </c>
      <c r="M8" s="26">
        <v>0</v>
      </c>
      <c r="N8" s="26">
        <v>0</v>
      </c>
      <c r="O8" s="26">
        <f t="shared" si="2"/>
        <v>0</v>
      </c>
      <c r="P8" s="26">
        <v>0</v>
      </c>
      <c r="Q8" s="26">
        <v>0</v>
      </c>
      <c r="R8" s="26">
        <v>0</v>
      </c>
      <c r="S8" s="26">
        <f>SUM(P8:R8)</f>
        <v>0</v>
      </c>
      <c r="T8" s="26">
        <f aca="true" t="shared" si="3" ref="T8:T70">SUM(C8)</f>
        <v>0</v>
      </c>
      <c r="U8" s="26">
        <f>SUM(D8,H8,L8,P8)</f>
        <v>3</v>
      </c>
      <c r="V8" s="26">
        <f>SUM(E8,I8,M8,Q8)</f>
        <v>1</v>
      </c>
      <c r="W8" s="26">
        <f aca="true" t="shared" si="4" ref="V8:W22">SUM(F8,J8,N8,R8)</f>
        <v>0</v>
      </c>
      <c r="X8" s="26">
        <f>SUM(T8:W8)</f>
        <v>4</v>
      </c>
    </row>
    <row r="9" spans="1:24" ht="21" customHeight="1">
      <c r="A9" s="187">
        <v>3</v>
      </c>
      <c r="B9" s="258" t="s">
        <v>2</v>
      </c>
      <c r="C9" s="26">
        <v>0</v>
      </c>
      <c r="D9" s="26">
        <v>0</v>
      </c>
      <c r="E9" s="26">
        <v>0</v>
      </c>
      <c r="F9" s="26">
        <v>0</v>
      </c>
      <c r="G9" s="26">
        <f t="shared" si="0"/>
        <v>0</v>
      </c>
      <c r="H9" s="26">
        <v>0</v>
      </c>
      <c r="I9" s="26">
        <v>0</v>
      </c>
      <c r="J9" s="26">
        <v>0</v>
      </c>
      <c r="K9" s="26">
        <f t="shared" si="1"/>
        <v>0</v>
      </c>
      <c r="L9" s="26">
        <v>0</v>
      </c>
      <c r="M9" s="26">
        <v>0</v>
      </c>
      <c r="N9" s="26">
        <v>0</v>
      </c>
      <c r="O9" s="26">
        <f t="shared" si="2"/>
        <v>0</v>
      </c>
      <c r="P9" s="26">
        <v>0</v>
      </c>
      <c r="Q9" s="26">
        <v>0</v>
      </c>
      <c r="R9" s="26">
        <v>0</v>
      </c>
      <c r="S9" s="26">
        <f aca="true" t="shared" si="5" ref="S9:S71">SUM(P9:R9)</f>
        <v>0</v>
      </c>
      <c r="T9" s="26">
        <f t="shared" si="3"/>
        <v>0</v>
      </c>
      <c r="U9" s="26">
        <f aca="true" t="shared" si="6" ref="U9:W71">SUM(D9,H9,L9,P9)</f>
        <v>0</v>
      </c>
      <c r="V9" s="26">
        <f t="shared" si="4"/>
        <v>0</v>
      </c>
      <c r="W9" s="26">
        <f t="shared" si="4"/>
        <v>0</v>
      </c>
      <c r="X9" s="26">
        <f aca="true" t="shared" si="7" ref="X9:X71">SUM(T9:W9)</f>
        <v>0</v>
      </c>
    </row>
    <row r="10" spans="1:24" ht="21" customHeight="1">
      <c r="A10" s="187">
        <v>4</v>
      </c>
      <c r="B10" s="258" t="s">
        <v>3</v>
      </c>
      <c r="C10" s="26">
        <v>0</v>
      </c>
      <c r="D10" s="26">
        <v>5</v>
      </c>
      <c r="E10" s="26">
        <v>1</v>
      </c>
      <c r="F10" s="26">
        <v>0</v>
      </c>
      <c r="G10" s="26">
        <f t="shared" si="0"/>
        <v>6</v>
      </c>
      <c r="H10" s="26">
        <v>0</v>
      </c>
      <c r="I10" s="26">
        <v>0</v>
      </c>
      <c r="J10" s="26">
        <v>0</v>
      </c>
      <c r="K10" s="26">
        <f t="shared" si="1"/>
        <v>0</v>
      </c>
      <c r="L10" s="26">
        <v>0</v>
      </c>
      <c r="M10" s="26">
        <v>0</v>
      </c>
      <c r="N10" s="26">
        <v>0</v>
      </c>
      <c r="O10" s="26">
        <f t="shared" si="2"/>
        <v>0</v>
      </c>
      <c r="P10" s="26">
        <v>0</v>
      </c>
      <c r="Q10" s="26">
        <v>0</v>
      </c>
      <c r="R10" s="26">
        <v>0</v>
      </c>
      <c r="S10" s="26">
        <f t="shared" si="5"/>
        <v>0</v>
      </c>
      <c r="T10" s="26">
        <f t="shared" si="3"/>
        <v>0</v>
      </c>
      <c r="U10" s="26">
        <f t="shared" si="6"/>
        <v>5</v>
      </c>
      <c r="V10" s="26">
        <f t="shared" si="4"/>
        <v>1</v>
      </c>
      <c r="W10" s="26">
        <f t="shared" si="4"/>
        <v>0</v>
      </c>
      <c r="X10" s="26">
        <f t="shared" si="7"/>
        <v>6</v>
      </c>
    </row>
    <row r="11" spans="1:24" ht="21" customHeight="1">
      <c r="A11" s="187">
        <v>5</v>
      </c>
      <c r="B11" s="258" t="s">
        <v>4</v>
      </c>
      <c r="C11" s="26">
        <v>0</v>
      </c>
      <c r="D11" s="26">
        <v>1</v>
      </c>
      <c r="E11" s="26">
        <v>0</v>
      </c>
      <c r="F11" s="26">
        <v>0</v>
      </c>
      <c r="G11" s="26">
        <f t="shared" si="0"/>
        <v>1</v>
      </c>
      <c r="H11" s="26">
        <v>0</v>
      </c>
      <c r="I11" s="26">
        <v>0</v>
      </c>
      <c r="J11" s="26">
        <v>0</v>
      </c>
      <c r="K11" s="26">
        <f t="shared" si="1"/>
        <v>0</v>
      </c>
      <c r="L11" s="26">
        <v>0</v>
      </c>
      <c r="M11" s="26">
        <v>0</v>
      </c>
      <c r="N11" s="26">
        <v>0</v>
      </c>
      <c r="O11" s="26">
        <f t="shared" si="2"/>
        <v>0</v>
      </c>
      <c r="P11" s="26">
        <v>0</v>
      </c>
      <c r="Q11" s="26">
        <v>0</v>
      </c>
      <c r="R11" s="26">
        <v>0</v>
      </c>
      <c r="S11" s="26">
        <f t="shared" si="5"/>
        <v>0</v>
      </c>
      <c r="T11" s="26">
        <f t="shared" si="3"/>
        <v>0</v>
      </c>
      <c r="U11" s="26">
        <f t="shared" si="6"/>
        <v>1</v>
      </c>
      <c r="V11" s="26">
        <f t="shared" si="4"/>
        <v>0</v>
      </c>
      <c r="W11" s="26">
        <f t="shared" si="4"/>
        <v>0</v>
      </c>
      <c r="X11" s="26">
        <f t="shared" si="7"/>
        <v>1</v>
      </c>
    </row>
    <row r="12" spans="1:24" ht="21" customHeight="1">
      <c r="A12" s="187">
        <v>6</v>
      </c>
      <c r="B12" s="258" t="s">
        <v>5</v>
      </c>
      <c r="C12" s="26">
        <v>0</v>
      </c>
      <c r="D12" s="26">
        <v>5</v>
      </c>
      <c r="E12" s="26">
        <v>2</v>
      </c>
      <c r="F12" s="26">
        <v>0</v>
      </c>
      <c r="G12" s="26">
        <f t="shared" si="0"/>
        <v>7</v>
      </c>
      <c r="H12" s="26">
        <v>0</v>
      </c>
      <c r="I12" s="26">
        <v>0</v>
      </c>
      <c r="J12" s="26">
        <v>0</v>
      </c>
      <c r="K12" s="26">
        <f t="shared" si="1"/>
        <v>0</v>
      </c>
      <c r="L12" s="26">
        <v>0</v>
      </c>
      <c r="M12" s="26">
        <v>0</v>
      </c>
      <c r="N12" s="26">
        <v>0</v>
      </c>
      <c r="O12" s="26">
        <f t="shared" si="2"/>
        <v>0</v>
      </c>
      <c r="P12" s="26">
        <v>0</v>
      </c>
      <c r="Q12" s="26">
        <v>0</v>
      </c>
      <c r="R12" s="26">
        <v>0</v>
      </c>
      <c r="S12" s="26">
        <f t="shared" si="5"/>
        <v>0</v>
      </c>
      <c r="T12" s="26">
        <f t="shared" si="3"/>
        <v>0</v>
      </c>
      <c r="U12" s="26">
        <f t="shared" si="6"/>
        <v>5</v>
      </c>
      <c r="V12" s="26">
        <f t="shared" si="4"/>
        <v>2</v>
      </c>
      <c r="W12" s="26">
        <f t="shared" si="4"/>
        <v>0</v>
      </c>
      <c r="X12" s="26">
        <f t="shared" si="7"/>
        <v>7</v>
      </c>
    </row>
    <row r="13" spans="1:24" ht="21" customHeight="1">
      <c r="A13" s="187">
        <v>7</v>
      </c>
      <c r="B13" s="258" t="s">
        <v>6</v>
      </c>
      <c r="C13" s="26">
        <v>1</v>
      </c>
      <c r="D13" s="26">
        <v>3</v>
      </c>
      <c r="E13" s="26">
        <v>1</v>
      </c>
      <c r="F13" s="26">
        <v>0</v>
      </c>
      <c r="G13" s="26">
        <f t="shared" si="0"/>
        <v>5</v>
      </c>
      <c r="H13" s="26">
        <v>0</v>
      </c>
      <c r="I13" s="26">
        <v>0</v>
      </c>
      <c r="J13" s="26">
        <v>0</v>
      </c>
      <c r="K13" s="26">
        <f t="shared" si="1"/>
        <v>0</v>
      </c>
      <c r="L13" s="26">
        <v>0</v>
      </c>
      <c r="M13" s="26">
        <v>0</v>
      </c>
      <c r="N13" s="26">
        <v>0</v>
      </c>
      <c r="O13" s="26">
        <f t="shared" si="2"/>
        <v>0</v>
      </c>
      <c r="P13" s="26">
        <v>0</v>
      </c>
      <c r="Q13" s="26">
        <v>0</v>
      </c>
      <c r="R13" s="26">
        <v>0</v>
      </c>
      <c r="S13" s="26">
        <f t="shared" si="5"/>
        <v>0</v>
      </c>
      <c r="T13" s="26">
        <f t="shared" si="3"/>
        <v>1</v>
      </c>
      <c r="U13" s="26">
        <f t="shared" si="6"/>
        <v>3</v>
      </c>
      <c r="V13" s="26">
        <f t="shared" si="4"/>
        <v>1</v>
      </c>
      <c r="W13" s="26">
        <f t="shared" si="4"/>
        <v>0</v>
      </c>
      <c r="X13" s="26">
        <f t="shared" si="7"/>
        <v>5</v>
      </c>
    </row>
    <row r="14" spans="1:24" ht="21" customHeight="1">
      <c r="A14" s="187">
        <v>8</v>
      </c>
      <c r="B14" s="258" t="s">
        <v>7</v>
      </c>
      <c r="C14" s="26">
        <v>2</v>
      </c>
      <c r="D14" s="26">
        <v>9</v>
      </c>
      <c r="E14" s="26">
        <v>3</v>
      </c>
      <c r="F14" s="26">
        <v>0</v>
      </c>
      <c r="G14" s="26">
        <f t="shared" si="0"/>
        <v>14</v>
      </c>
      <c r="H14" s="26">
        <v>0</v>
      </c>
      <c r="I14" s="26">
        <v>0</v>
      </c>
      <c r="J14" s="26">
        <v>0</v>
      </c>
      <c r="K14" s="26">
        <f t="shared" si="1"/>
        <v>0</v>
      </c>
      <c r="L14" s="26">
        <v>0</v>
      </c>
      <c r="M14" s="26">
        <v>0</v>
      </c>
      <c r="N14" s="26">
        <v>0</v>
      </c>
      <c r="O14" s="26">
        <f t="shared" si="2"/>
        <v>0</v>
      </c>
      <c r="P14" s="26">
        <v>0</v>
      </c>
      <c r="Q14" s="26">
        <v>0</v>
      </c>
      <c r="R14" s="26">
        <v>0</v>
      </c>
      <c r="S14" s="26">
        <f t="shared" si="5"/>
        <v>0</v>
      </c>
      <c r="T14" s="26">
        <f t="shared" si="3"/>
        <v>2</v>
      </c>
      <c r="U14" s="26">
        <f t="shared" si="6"/>
        <v>9</v>
      </c>
      <c r="V14" s="26">
        <f t="shared" si="4"/>
        <v>3</v>
      </c>
      <c r="W14" s="26">
        <f t="shared" si="4"/>
        <v>0</v>
      </c>
      <c r="X14" s="26">
        <f t="shared" si="7"/>
        <v>14</v>
      </c>
    </row>
    <row r="15" spans="1:24" ht="21" customHeight="1">
      <c r="A15" s="187">
        <v>9</v>
      </c>
      <c r="B15" s="258" t="s">
        <v>9</v>
      </c>
      <c r="C15" s="26">
        <f>SUM(C16:C17)</f>
        <v>0</v>
      </c>
      <c r="D15" s="26">
        <f>SUM(D16:D17)</f>
        <v>1</v>
      </c>
      <c r="E15" s="26">
        <f>SUM(E16:E17)</f>
        <v>0</v>
      </c>
      <c r="F15" s="26">
        <f>SUM(F16:F17)</f>
        <v>0</v>
      </c>
      <c r="G15" s="26">
        <f>SUM(C15:F15)</f>
        <v>1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f t="shared" si="5"/>
        <v>0</v>
      </c>
      <c r="T15" s="26">
        <f t="shared" si="3"/>
        <v>0</v>
      </c>
      <c r="U15" s="26">
        <f t="shared" si="6"/>
        <v>1</v>
      </c>
      <c r="V15" s="26">
        <f t="shared" si="4"/>
        <v>0</v>
      </c>
      <c r="W15" s="26">
        <f t="shared" si="4"/>
        <v>0</v>
      </c>
      <c r="X15" s="26">
        <f t="shared" si="7"/>
        <v>1</v>
      </c>
    </row>
    <row r="16" spans="1:24" ht="21" customHeight="1">
      <c r="A16" s="187">
        <v>10</v>
      </c>
      <c r="B16" s="258" t="s">
        <v>266</v>
      </c>
      <c r="C16" s="26">
        <v>0</v>
      </c>
      <c r="D16" s="26">
        <v>1</v>
      </c>
      <c r="E16" s="26">
        <v>0</v>
      </c>
      <c r="F16" s="26">
        <v>0</v>
      </c>
      <c r="G16" s="26">
        <f>SUM(C16:F16)</f>
        <v>1</v>
      </c>
      <c r="H16" s="26">
        <v>0</v>
      </c>
      <c r="I16" s="26">
        <v>0</v>
      </c>
      <c r="J16" s="26">
        <v>0</v>
      </c>
      <c r="K16" s="26">
        <f>SUM(H16:J16)</f>
        <v>0</v>
      </c>
      <c r="L16" s="26">
        <v>0</v>
      </c>
      <c r="M16" s="26">
        <v>0</v>
      </c>
      <c r="N16" s="26">
        <v>0</v>
      </c>
      <c r="O16" s="26">
        <f>SUM(L16:N16)</f>
        <v>0</v>
      </c>
      <c r="P16" s="26">
        <v>0</v>
      </c>
      <c r="Q16" s="26">
        <v>0</v>
      </c>
      <c r="R16" s="26">
        <v>0</v>
      </c>
      <c r="S16" s="26">
        <f t="shared" si="5"/>
        <v>0</v>
      </c>
      <c r="T16" s="26">
        <f t="shared" si="3"/>
        <v>0</v>
      </c>
      <c r="U16" s="26">
        <f t="shared" si="6"/>
        <v>1</v>
      </c>
      <c r="V16" s="26">
        <f t="shared" si="4"/>
        <v>0</v>
      </c>
      <c r="W16" s="26">
        <f t="shared" si="4"/>
        <v>0</v>
      </c>
      <c r="X16" s="26">
        <f t="shared" si="7"/>
        <v>1</v>
      </c>
    </row>
    <row r="17" spans="1:24" ht="21" customHeight="1">
      <c r="A17" s="187">
        <v>11</v>
      </c>
      <c r="B17" s="258" t="s">
        <v>267</v>
      </c>
      <c r="C17" s="26">
        <v>0</v>
      </c>
      <c r="D17" s="26">
        <v>0</v>
      </c>
      <c r="E17" s="26">
        <v>0</v>
      </c>
      <c r="F17" s="26">
        <f>SUM(C17:E17)</f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f t="shared" si="5"/>
        <v>0</v>
      </c>
      <c r="T17" s="26">
        <f t="shared" si="3"/>
        <v>0</v>
      </c>
      <c r="U17" s="26">
        <f t="shared" si="6"/>
        <v>0</v>
      </c>
      <c r="V17" s="26">
        <f t="shared" si="4"/>
        <v>0</v>
      </c>
      <c r="W17" s="26">
        <f t="shared" si="4"/>
        <v>0</v>
      </c>
      <c r="X17" s="26">
        <f t="shared" si="7"/>
        <v>0</v>
      </c>
    </row>
    <row r="18" spans="1:24" ht="21" customHeight="1">
      <c r="A18" s="187">
        <v>12</v>
      </c>
      <c r="B18" s="258" t="s">
        <v>10</v>
      </c>
      <c r="C18" s="26">
        <v>0</v>
      </c>
      <c r="D18" s="26">
        <v>0</v>
      </c>
      <c r="E18" s="26">
        <v>0</v>
      </c>
      <c r="F18" s="26">
        <v>0</v>
      </c>
      <c r="G18" s="26">
        <f>SUM(C18:F18)</f>
        <v>0</v>
      </c>
      <c r="H18" s="26">
        <v>0</v>
      </c>
      <c r="I18" s="26">
        <v>0</v>
      </c>
      <c r="J18" s="26">
        <v>0</v>
      </c>
      <c r="K18" s="26">
        <f>SUM(H18:J18)</f>
        <v>0</v>
      </c>
      <c r="L18" s="26">
        <v>0</v>
      </c>
      <c r="M18" s="26">
        <v>0</v>
      </c>
      <c r="N18" s="26">
        <v>0</v>
      </c>
      <c r="O18" s="26">
        <f>SUM(L18:N18)</f>
        <v>0</v>
      </c>
      <c r="P18" s="26">
        <v>0</v>
      </c>
      <c r="Q18" s="26">
        <v>0</v>
      </c>
      <c r="R18" s="26">
        <v>0</v>
      </c>
      <c r="S18" s="26">
        <f t="shared" si="5"/>
        <v>0</v>
      </c>
      <c r="T18" s="26">
        <f t="shared" si="3"/>
        <v>0</v>
      </c>
      <c r="U18" s="26">
        <f t="shared" si="6"/>
        <v>0</v>
      </c>
      <c r="V18" s="26">
        <f t="shared" si="4"/>
        <v>0</v>
      </c>
      <c r="W18" s="26">
        <f t="shared" si="4"/>
        <v>0</v>
      </c>
      <c r="X18" s="26">
        <f t="shared" si="7"/>
        <v>0</v>
      </c>
    </row>
    <row r="19" spans="1:24" ht="21" customHeight="1">
      <c r="A19" s="187">
        <v>13</v>
      </c>
      <c r="B19" s="258" t="s">
        <v>11</v>
      </c>
      <c r="C19" s="26">
        <v>0</v>
      </c>
      <c r="D19" s="26">
        <v>1</v>
      </c>
      <c r="E19" s="26">
        <v>2</v>
      </c>
      <c r="F19" s="26">
        <v>0</v>
      </c>
      <c r="G19" s="26">
        <f aca="true" t="shared" si="8" ref="G19:G51">SUM(C19:F19)</f>
        <v>3</v>
      </c>
      <c r="H19" s="26">
        <v>0</v>
      </c>
      <c r="I19" s="26">
        <v>0</v>
      </c>
      <c r="J19" s="26">
        <v>0</v>
      </c>
      <c r="K19" s="26">
        <f aca="true" t="shared" si="9" ref="K19:K51">SUM(H19:J19)</f>
        <v>0</v>
      </c>
      <c r="L19" s="26">
        <v>0</v>
      </c>
      <c r="M19" s="26">
        <v>0</v>
      </c>
      <c r="N19" s="26">
        <v>0</v>
      </c>
      <c r="O19" s="26">
        <f aca="true" t="shared" si="10" ref="O19:O25">SUM(L19:N19)</f>
        <v>0</v>
      </c>
      <c r="P19" s="26">
        <v>0</v>
      </c>
      <c r="Q19" s="26">
        <v>0</v>
      </c>
      <c r="R19" s="26">
        <v>0</v>
      </c>
      <c r="S19" s="26">
        <f t="shared" si="5"/>
        <v>0</v>
      </c>
      <c r="T19" s="26">
        <f t="shared" si="3"/>
        <v>0</v>
      </c>
      <c r="U19" s="26">
        <f t="shared" si="6"/>
        <v>1</v>
      </c>
      <c r="V19" s="26">
        <f t="shared" si="4"/>
        <v>2</v>
      </c>
      <c r="W19" s="26">
        <f t="shared" si="4"/>
        <v>0</v>
      </c>
      <c r="X19" s="26">
        <f t="shared" si="7"/>
        <v>3</v>
      </c>
    </row>
    <row r="20" spans="1:24" ht="21" customHeight="1">
      <c r="A20" s="187">
        <v>14</v>
      </c>
      <c r="B20" s="258" t="s">
        <v>12</v>
      </c>
      <c r="C20" s="26">
        <v>2</v>
      </c>
      <c r="D20" s="26">
        <v>14</v>
      </c>
      <c r="E20" s="26">
        <v>6</v>
      </c>
      <c r="F20" s="26">
        <v>0</v>
      </c>
      <c r="G20" s="26">
        <f t="shared" si="8"/>
        <v>22</v>
      </c>
      <c r="H20" s="26">
        <v>1</v>
      </c>
      <c r="I20" s="26">
        <v>0</v>
      </c>
      <c r="J20" s="26">
        <v>0</v>
      </c>
      <c r="K20" s="26">
        <f t="shared" si="9"/>
        <v>1</v>
      </c>
      <c r="L20" s="26">
        <v>0</v>
      </c>
      <c r="M20" s="26">
        <v>0</v>
      </c>
      <c r="N20" s="26">
        <v>0</v>
      </c>
      <c r="O20" s="26">
        <f t="shared" si="10"/>
        <v>0</v>
      </c>
      <c r="P20" s="26">
        <v>0</v>
      </c>
      <c r="Q20" s="26">
        <v>0</v>
      </c>
      <c r="R20" s="26">
        <v>0</v>
      </c>
      <c r="S20" s="26">
        <f t="shared" si="5"/>
        <v>0</v>
      </c>
      <c r="T20" s="26">
        <f t="shared" si="3"/>
        <v>2</v>
      </c>
      <c r="U20" s="26">
        <f t="shared" si="6"/>
        <v>15</v>
      </c>
      <c r="V20" s="26">
        <f t="shared" si="4"/>
        <v>6</v>
      </c>
      <c r="W20" s="26">
        <f t="shared" si="4"/>
        <v>0</v>
      </c>
      <c r="X20" s="26">
        <f t="shared" si="7"/>
        <v>23</v>
      </c>
    </row>
    <row r="21" spans="1:24" ht="21" customHeight="1">
      <c r="A21" s="187">
        <v>15</v>
      </c>
      <c r="B21" s="258" t="s">
        <v>13</v>
      </c>
      <c r="C21" s="26">
        <v>0</v>
      </c>
      <c r="D21" s="26">
        <v>2</v>
      </c>
      <c r="E21" s="26">
        <v>0</v>
      </c>
      <c r="F21" s="26">
        <v>0</v>
      </c>
      <c r="G21" s="26">
        <f t="shared" si="8"/>
        <v>2</v>
      </c>
      <c r="H21" s="26">
        <v>0</v>
      </c>
      <c r="I21" s="26">
        <v>0</v>
      </c>
      <c r="J21" s="26">
        <v>0</v>
      </c>
      <c r="K21" s="26">
        <f t="shared" si="9"/>
        <v>0</v>
      </c>
      <c r="L21" s="26">
        <v>0</v>
      </c>
      <c r="M21" s="26">
        <v>0</v>
      </c>
      <c r="N21" s="26">
        <v>0</v>
      </c>
      <c r="O21" s="26">
        <f t="shared" si="10"/>
        <v>0</v>
      </c>
      <c r="P21" s="26">
        <v>0</v>
      </c>
      <c r="Q21" s="26">
        <v>0</v>
      </c>
      <c r="R21" s="26">
        <v>0</v>
      </c>
      <c r="S21" s="26">
        <f t="shared" si="5"/>
        <v>0</v>
      </c>
      <c r="T21" s="26">
        <f t="shared" si="3"/>
        <v>0</v>
      </c>
      <c r="U21" s="26">
        <f t="shared" si="6"/>
        <v>2</v>
      </c>
      <c r="V21" s="26">
        <f t="shared" si="4"/>
        <v>0</v>
      </c>
      <c r="W21" s="26">
        <f t="shared" si="4"/>
        <v>0</v>
      </c>
      <c r="X21" s="26">
        <f t="shared" si="7"/>
        <v>2</v>
      </c>
    </row>
    <row r="22" spans="1:24" ht="21" customHeight="1">
      <c r="A22" s="187">
        <v>16</v>
      </c>
      <c r="B22" s="258" t="s">
        <v>14</v>
      </c>
      <c r="C22" s="26">
        <v>0</v>
      </c>
      <c r="D22" s="26">
        <v>1</v>
      </c>
      <c r="E22" s="26">
        <v>0</v>
      </c>
      <c r="F22" s="26">
        <v>0</v>
      </c>
      <c r="G22" s="26">
        <f t="shared" si="8"/>
        <v>1</v>
      </c>
      <c r="H22" s="26">
        <v>0</v>
      </c>
      <c r="I22" s="26">
        <v>0</v>
      </c>
      <c r="J22" s="26">
        <v>0</v>
      </c>
      <c r="K22" s="26">
        <f t="shared" si="9"/>
        <v>0</v>
      </c>
      <c r="L22" s="26">
        <v>0</v>
      </c>
      <c r="M22" s="26">
        <v>0</v>
      </c>
      <c r="N22" s="26">
        <v>0</v>
      </c>
      <c r="O22" s="26">
        <f t="shared" si="10"/>
        <v>0</v>
      </c>
      <c r="P22" s="26">
        <v>0</v>
      </c>
      <c r="Q22" s="26">
        <v>0</v>
      </c>
      <c r="R22" s="26">
        <v>0</v>
      </c>
      <c r="S22" s="26">
        <f t="shared" si="5"/>
        <v>0</v>
      </c>
      <c r="T22" s="26">
        <f t="shared" si="3"/>
        <v>0</v>
      </c>
      <c r="U22" s="26">
        <f t="shared" si="6"/>
        <v>1</v>
      </c>
      <c r="V22" s="26">
        <f t="shared" si="4"/>
        <v>0</v>
      </c>
      <c r="W22" s="26">
        <f t="shared" si="4"/>
        <v>0</v>
      </c>
      <c r="X22" s="26">
        <f t="shared" si="7"/>
        <v>1</v>
      </c>
    </row>
    <row r="23" spans="1:24" ht="21" customHeight="1">
      <c r="A23" s="187">
        <v>17</v>
      </c>
      <c r="B23" s="258" t="s">
        <v>34</v>
      </c>
      <c r="C23" s="26">
        <v>0</v>
      </c>
      <c r="D23" s="26">
        <v>0</v>
      </c>
      <c r="E23" s="26">
        <v>5</v>
      </c>
      <c r="F23" s="26">
        <v>1</v>
      </c>
      <c r="G23" s="26">
        <f t="shared" si="8"/>
        <v>6</v>
      </c>
      <c r="H23" s="26">
        <v>0</v>
      </c>
      <c r="I23" s="26">
        <v>3</v>
      </c>
      <c r="J23" s="26">
        <v>0</v>
      </c>
      <c r="K23" s="26">
        <f t="shared" si="9"/>
        <v>3</v>
      </c>
      <c r="L23" s="26">
        <v>0</v>
      </c>
      <c r="M23" s="26">
        <v>0</v>
      </c>
      <c r="N23" s="26">
        <v>0</v>
      </c>
      <c r="O23" s="26">
        <f t="shared" si="10"/>
        <v>0</v>
      </c>
      <c r="P23" s="26">
        <v>0</v>
      </c>
      <c r="Q23" s="26">
        <v>0</v>
      </c>
      <c r="R23" s="26">
        <v>1</v>
      </c>
      <c r="S23" s="26">
        <f t="shared" si="5"/>
        <v>1</v>
      </c>
      <c r="T23" s="26">
        <f t="shared" si="3"/>
        <v>0</v>
      </c>
      <c r="U23" s="26">
        <f t="shared" si="6"/>
        <v>0</v>
      </c>
      <c r="V23" s="26">
        <f t="shared" si="6"/>
        <v>8</v>
      </c>
      <c r="W23" s="26">
        <f t="shared" si="6"/>
        <v>2</v>
      </c>
      <c r="X23" s="26">
        <f t="shared" si="7"/>
        <v>10</v>
      </c>
    </row>
    <row r="24" spans="1:24" ht="21" customHeight="1">
      <c r="A24" s="187">
        <v>18</v>
      </c>
      <c r="B24" s="258" t="s">
        <v>15</v>
      </c>
      <c r="C24" s="26">
        <v>1</v>
      </c>
      <c r="D24" s="26">
        <v>5</v>
      </c>
      <c r="E24" s="26">
        <v>14</v>
      </c>
      <c r="F24" s="26">
        <v>3</v>
      </c>
      <c r="G24" s="26">
        <f t="shared" si="8"/>
        <v>23</v>
      </c>
      <c r="H24" s="26">
        <v>0</v>
      </c>
      <c r="I24" s="26">
        <v>6</v>
      </c>
      <c r="J24" s="26">
        <v>2</v>
      </c>
      <c r="K24" s="26">
        <f t="shared" si="9"/>
        <v>8</v>
      </c>
      <c r="L24" s="26">
        <v>0</v>
      </c>
      <c r="M24" s="26">
        <v>0</v>
      </c>
      <c r="N24" s="26">
        <v>0</v>
      </c>
      <c r="O24" s="26">
        <f t="shared" si="10"/>
        <v>0</v>
      </c>
      <c r="P24" s="26">
        <v>0</v>
      </c>
      <c r="Q24" s="26">
        <v>0</v>
      </c>
      <c r="R24" s="26">
        <v>0</v>
      </c>
      <c r="S24" s="26">
        <f t="shared" si="5"/>
        <v>0</v>
      </c>
      <c r="T24" s="26">
        <f t="shared" si="3"/>
        <v>1</v>
      </c>
      <c r="U24" s="26">
        <f t="shared" si="6"/>
        <v>5</v>
      </c>
      <c r="V24" s="26">
        <f t="shared" si="6"/>
        <v>20</v>
      </c>
      <c r="W24" s="26">
        <f t="shared" si="6"/>
        <v>5</v>
      </c>
      <c r="X24" s="26">
        <f t="shared" si="7"/>
        <v>31</v>
      </c>
    </row>
    <row r="25" spans="1:24" ht="21" customHeight="1">
      <c r="A25" s="187">
        <v>19</v>
      </c>
      <c r="B25" s="258" t="s">
        <v>35</v>
      </c>
      <c r="C25" s="26">
        <v>0</v>
      </c>
      <c r="D25" s="26">
        <v>5</v>
      </c>
      <c r="E25" s="26">
        <v>3</v>
      </c>
      <c r="F25" s="26">
        <v>2</v>
      </c>
      <c r="G25" s="26">
        <f t="shared" si="8"/>
        <v>10</v>
      </c>
      <c r="H25" s="26">
        <v>0</v>
      </c>
      <c r="I25" s="26">
        <v>0</v>
      </c>
      <c r="J25" s="26">
        <v>2</v>
      </c>
      <c r="K25" s="26">
        <f t="shared" si="9"/>
        <v>2</v>
      </c>
      <c r="L25" s="26">
        <v>0</v>
      </c>
      <c r="M25" s="26">
        <v>0</v>
      </c>
      <c r="N25" s="26">
        <v>0</v>
      </c>
      <c r="O25" s="26">
        <f t="shared" si="10"/>
        <v>0</v>
      </c>
      <c r="P25" s="26">
        <v>0</v>
      </c>
      <c r="Q25" s="26">
        <v>0</v>
      </c>
      <c r="R25" s="26">
        <v>0</v>
      </c>
      <c r="S25" s="26">
        <f t="shared" si="5"/>
        <v>0</v>
      </c>
      <c r="T25" s="26">
        <f t="shared" si="3"/>
        <v>0</v>
      </c>
      <c r="U25" s="26">
        <f t="shared" si="6"/>
        <v>5</v>
      </c>
      <c r="V25" s="26">
        <f t="shared" si="6"/>
        <v>3</v>
      </c>
      <c r="W25" s="26">
        <f t="shared" si="6"/>
        <v>4</v>
      </c>
      <c r="X25" s="26">
        <f t="shared" si="7"/>
        <v>12</v>
      </c>
    </row>
    <row r="26" spans="1:24" ht="20.25">
      <c r="A26" s="186">
        <v>20</v>
      </c>
      <c r="B26" s="259" t="s">
        <v>36</v>
      </c>
      <c r="C26" s="108">
        <v>0</v>
      </c>
      <c r="D26" s="108">
        <v>4</v>
      </c>
      <c r="E26" s="108">
        <v>3</v>
      </c>
      <c r="F26" s="108">
        <v>0</v>
      </c>
      <c r="G26" s="108">
        <f t="shared" si="8"/>
        <v>7</v>
      </c>
      <c r="H26" s="108">
        <v>0</v>
      </c>
      <c r="I26" s="108">
        <v>0</v>
      </c>
      <c r="J26" s="108">
        <v>0</v>
      </c>
      <c r="K26" s="108">
        <f t="shared" si="9"/>
        <v>0</v>
      </c>
      <c r="L26" s="108">
        <v>0</v>
      </c>
      <c r="M26" s="108">
        <v>0</v>
      </c>
      <c r="N26" s="108">
        <v>0</v>
      </c>
      <c r="O26" s="108">
        <f aca="true" t="shared" si="11" ref="O26:O41">SUM(L26:N26)</f>
        <v>0</v>
      </c>
      <c r="P26" s="108">
        <v>0</v>
      </c>
      <c r="Q26" s="108">
        <v>0</v>
      </c>
      <c r="R26" s="108">
        <v>0</v>
      </c>
      <c r="S26" s="108">
        <f t="shared" si="5"/>
        <v>0</v>
      </c>
      <c r="T26" s="26">
        <f t="shared" si="3"/>
        <v>0</v>
      </c>
      <c r="U26" s="26">
        <f t="shared" si="6"/>
        <v>4</v>
      </c>
      <c r="V26" s="26">
        <f t="shared" si="6"/>
        <v>3</v>
      </c>
      <c r="W26" s="26">
        <f t="shared" si="6"/>
        <v>0</v>
      </c>
      <c r="X26" s="26">
        <f t="shared" si="7"/>
        <v>7</v>
      </c>
    </row>
    <row r="27" spans="1:24" ht="20.25">
      <c r="A27" s="187">
        <v>21</v>
      </c>
      <c r="B27" s="258" t="s">
        <v>17</v>
      </c>
      <c r="C27" s="26">
        <v>0</v>
      </c>
      <c r="D27" s="26">
        <v>7</v>
      </c>
      <c r="E27" s="26">
        <v>7</v>
      </c>
      <c r="F27" s="26">
        <v>0</v>
      </c>
      <c r="G27" s="26">
        <f t="shared" si="8"/>
        <v>14</v>
      </c>
      <c r="H27" s="26">
        <v>0</v>
      </c>
      <c r="I27" s="26">
        <v>0</v>
      </c>
      <c r="J27" s="26">
        <v>0</v>
      </c>
      <c r="K27" s="26">
        <f t="shared" si="9"/>
        <v>0</v>
      </c>
      <c r="L27" s="26">
        <v>0</v>
      </c>
      <c r="M27" s="26">
        <v>0</v>
      </c>
      <c r="N27" s="26">
        <v>0</v>
      </c>
      <c r="O27" s="26">
        <f t="shared" si="11"/>
        <v>0</v>
      </c>
      <c r="P27" s="108">
        <v>0</v>
      </c>
      <c r="Q27" s="108">
        <v>0</v>
      </c>
      <c r="R27" s="108">
        <v>0</v>
      </c>
      <c r="S27" s="26">
        <f t="shared" si="5"/>
        <v>0</v>
      </c>
      <c r="T27" s="26">
        <f t="shared" si="3"/>
        <v>0</v>
      </c>
      <c r="U27" s="26">
        <f t="shared" si="6"/>
        <v>7</v>
      </c>
      <c r="V27" s="26">
        <f t="shared" si="6"/>
        <v>7</v>
      </c>
      <c r="W27" s="26">
        <f t="shared" si="6"/>
        <v>0</v>
      </c>
      <c r="X27" s="26">
        <f t="shared" si="7"/>
        <v>14</v>
      </c>
    </row>
    <row r="28" spans="1:24" ht="20.25">
      <c r="A28" s="187">
        <v>22</v>
      </c>
      <c r="B28" s="258" t="s">
        <v>37</v>
      </c>
      <c r="C28" s="26">
        <v>0</v>
      </c>
      <c r="D28" s="26">
        <v>0</v>
      </c>
      <c r="E28" s="26">
        <v>0</v>
      </c>
      <c r="F28" s="26">
        <v>0</v>
      </c>
      <c r="G28" s="26">
        <f t="shared" si="8"/>
        <v>0</v>
      </c>
      <c r="H28" s="26">
        <v>0</v>
      </c>
      <c r="I28" s="26">
        <v>0</v>
      </c>
      <c r="J28" s="26">
        <v>0</v>
      </c>
      <c r="K28" s="26">
        <f t="shared" si="9"/>
        <v>0</v>
      </c>
      <c r="L28" s="26">
        <v>0</v>
      </c>
      <c r="M28" s="26">
        <v>0</v>
      </c>
      <c r="N28" s="26">
        <v>0</v>
      </c>
      <c r="O28" s="26">
        <f t="shared" si="11"/>
        <v>0</v>
      </c>
      <c r="P28" s="108">
        <v>0</v>
      </c>
      <c r="Q28" s="108">
        <v>0</v>
      </c>
      <c r="R28" s="108">
        <v>0</v>
      </c>
      <c r="S28" s="26">
        <f t="shared" si="5"/>
        <v>0</v>
      </c>
      <c r="T28" s="26">
        <f t="shared" si="3"/>
        <v>0</v>
      </c>
      <c r="U28" s="26">
        <f t="shared" si="6"/>
        <v>0</v>
      </c>
      <c r="V28" s="26">
        <f t="shared" si="6"/>
        <v>0</v>
      </c>
      <c r="W28" s="26">
        <f t="shared" si="6"/>
        <v>0</v>
      </c>
      <c r="X28" s="26">
        <f t="shared" si="7"/>
        <v>0</v>
      </c>
    </row>
    <row r="29" spans="1:24" ht="20.25">
      <c r="A29" s="187">
        <v>23</v>
      </c>
      <c r="B29" s="258" t="s">
        <v>18</v>
      </c>
      <c r="C29" s="26">
        <v>0</v>
      </c>
      <c r="D29" s="26">
        <v>5</v>
      </c>
      <c r="E29" s="26">
        <v>3</v>
      </c>
      <c r="F29" s="26">
        <v>0</v>
      </c>
      <c r="G29" s="26">
        <f t="shared" si="8"/>
        <v>8</v>
      </c>
      <c r="H29" s="26">
        <v>0</v>
      </c>
      <c r="I29" s="26">
        <v>0</v>
      </c>
      <c r="J29" s="26">
        <v>0</v>
      </c>
      <c r="K29" s="26">
        <f t="shared" si="9"/>
        <v>0</v>
      </c>
      <c r="L29" s="26">
        <v>0</v>
      </c>
      <c r="M29" s="26">
        <v>0</v>
      </c>
      <c r="N29" s="26">
        <v>0</v>
      </c>
      <c r="O29" s="26">
        <f t="shared" si="11"/>
        <v>0</v>
      </c>
      <c r="P29" s="108">
        <v>0</v>
      </c>
      <c r="Q29" s="108">
        <v>0</v>
      </c>
      <c r="R29" s="108">
        <v>0</v>
      </c>
      <c r="S29" s="26">
        <f t="shared" si="5"/>
        <v>0</v>
      </c>
      <c r="T29" s="26">
        <f t="shared" si="3"/>
        <v>0</v>
      </c>
      <c r="U29" s="26">
        <f t="shared" si="6"/>
        <v>5</v>
      </c>
      <c r="V29" s="26">
        <f t="shared" si="6"/>
        <v>3</v>
      </c>
      <c r="W29" s="26">
        <f t="shared" si="6"/>
        <v>0</v>
      </c>
      <c r="X29" s="26">
        <f t="shared" si="7"/>
        <v>8</v>
      </c>
    </row>
    <row r="30" spans="1:24" ht="20.25">
      <c r="A30" s="187">
        <v>24</v>
      </c>
      <c r="B30" s="258" t="s">
        <v>19</v>
      </c>
      <c r="C30" s="26">
        <v>0</v>
      </c>
      <c r="D30" s="26">
        <v>6</v>
      </c>
      <c r="E30" s="26">
        <v>10</v>
      </c>
      <c r="F30" s="26">
        <v>0</v>
      </c>
      <c r="G30" s="26">
        <f t="shared" si="8"/>
        <v>16</v>
      </c>
      <c r="H30" s="26">
        <v>0</v>
      </c>
      <c r="I30" s="26">
        <v>1</v>
      </c>
      <c r="J30" s="26">
        <v>0</v>
      </c>
      <c r="K30" s="26">
        <f t="shared" si="9"/>
        <v>1</v>
      </c>
      <c r="L30" s="26">
        <v>0</v>
      </c>
      <c r="M30" s="26">
        <v>0</v>
      </c>
      <c r="N30" s="26">
        <v>0</v>
      </c>
      <c r="O30" s="26">
        <f t="shared" si="11"/>
        <v>0</v>
      </c>
      <c r="P30" s="108">
        <v>0</v>
      </c>
      <c r="Q30" s="108">
        <v>0</v>
      </c>
      <c r="R30" s="108">
        <v>0</v>
      </c>
      <c r="S30" s="26">
        <f t="shared" si="5"/>
        <v>0</v>
      </c>
      <c r="T30" s="26">
        <f t="shared" si="3"/>
        <v>0</v>
      </c>
      <c r="U30" s="26">
        <f t="shared" si="6"/>
        <v>6</v>
      </c>
      <c r="V30" s="26">
        <f t="shared" si="6"/>
        <v>11</v>
      </c>
      <c r="W30" s="26">
        <f t="shared" si="6"/>
        <v>0</v>
      </c>
      <c r="X30" s="26">
        <f t="shared" si="7"/>
        <v>17</v>
      </c>
    </row>
    <row r="31" spans="1:24" ht="20.25">
      <c r="A31" s="187">
        <v>25</v>
      </c>
      <c r="B31" s="258" t="s">
        <v>127</v>
      </c>
      <c r="C31" s="26">
        <v>0</v>
      </c>
      <c r="D31" s="26">
        <v>1</v>
      </c>
      <c r="E31" s="26">
        <v>7</v>
      </c>
      <c r="F31" s="26">
        <v>0</v>
      </c>
      <c r="G31" s="26">
        <f t="shared" si="8"/>
        <v>8</v>
      </c>
      <c r="H31" s="26">
        <v>0</v>
      </c>
      <c r="I31" s="26">
        <v>2</v>
      </c>
      <c r="J31" s="26">
        <v>1</v>
      </c>
      <c r="K31" s="26">
        <f t="shared" si="9"/>
        <v>3</v>
      </c>
      <c r="L31" s="26">
        <v>0</v>
      </c>
      <c r="M31" s="26">
        <v>0</v>
      </c>
      <c r="N31" s="26">
        <v>0</v>
      </c>
      <c r="O31" s="26">
        <f t="shared" si="11"/>
        <v>0</v>
      </c>
      <c r="P31" s="108">
        <v>0</v>
      </c>
      <c r="Q31" s="108">
        <v>0</v>
      </c>
      <c r="R31" s="108">
        <v>0</v>
      </c>
      <c r="S31" s="26">
        <f t="shared" si="5"/>
        <v>0</v>
      </c>
      <c r="T31" s="26">
        <f t="shared" si="3"/>
        <v>0</v>
      </c>
      <c r="U31" s="26">
        <f t="shared" si="6"/>
        <v>1</v>
      </c>
      <c r="V31" s="26">
        <f t="shared" si="6"/>
        <v>9</v>
      </c>
      <c r="W31" s="26">
        <f t="shared" si="6"/>
        <v>1</v>
      </c>
      <c r="X31" s="26">
        <f t="shared" si="7"/>
        <v>11</v>
      </c>
    </row>
    <row r="32" spans="1:24" ht="20.25">
      <c r="A32" s="187">
        <v>26</v>
      </c>
      <c r="B32" s="258" t="s">
        <v>38</v>
      </c>
      <c r="C32" s="26">
        <v>1</v>
      </c>
      <c r="D32" s="26">
        <v>4</v>
      </c>
      <c r="E32" s="26">
        <v>5</v>
      </c>
      <c r="F32" s="26">
        <v>0</v>
      </c>
      <c r="G32" s="26">
        <f t="shared" si="8"/>
        <v>10</v>
      </c>
      <c r="H32" s="26">
        <v>0</v>
      </c>
      <c r="I32" s="26">
        <v>2</v>
      </c>
      <c r="J32" s="26">
        <v>0</v>
      </c>
      <c r="K32" s="26">
        <f t="shared" si="9"/>
        <v>2</v>
      </c>
      <c r="L32" s="26">
        <v>0</v>
      </c>
      <c r="M32" s="26">
        <v>0</v>
      </c>
      <c r="N32" s="26">
        <v>0</v>
      </c>
      <c r="O32" s="26">
        <f t="shared" si="11"/>
        <v>0</v>
      </c>
      <c r="P32" s="108">
        <v>0</v>
      </c>
      <c r="Q32" s="108">
        <v>0</v>
      </c>
      <c r="R32" s="108">
        <v>0</v>
      </c>
      <c r="S32" s="26">
        <f t="shared" si="5"/>
        <v>0</v>
      </c>
      <c r="T32" s="26">
        <f t="shared" si="3"/>
        <v>1</v>
      </c>
      <c r="U32" s="26">
        <f t="shared" si="6"/>
        <v>4</v>
      </c>
      <c r="V32" s="26">
        <f t="shared" si="6"/>
        <v>7</v>
      </c>
      <c r="W32" s="26">
        <f t="shared" si="6"/>
        <v>0</v>
      </c>
      <c r="X32" s="26">
        <f t="shared" si="7"/>
        <v>12</v>
      </c>
    </row>
    <row r="33" spans="1:24" ht="20.25">
      <c r="A33" s="187">
        <v>27</v>
      </c>
      <c r="B33" s="258" t="s">
        <v>39</v>
      </c>
      <c r="C33" s="26">
        <v>3</v>
      </c>
      <c r="D33" s="26">
        <v>6</v>
      </c>
      <c r="E33" s="26">
        <v>10</v>
      </c>
      <c r="F33" s="26">
        <v>1</v>
      </c>
      <c r="G33" s="26">
        <f t="shared" si="8"/>
        <v>20</v>
      </c>
      <c r="H33" s="26">
        <v>0</v>
      </c>
      <c r="I33" s="26">
        <v>0</v>
      </c>
      <c r="J33" s="26">
        <v>1</v>
      </c>
      <c r="K33" s="26">
        <f t="shared" si="9"/>
        <v>1</v>
      </c>
      <c r="L33" s="26">
        <v>0</v>
      </c>
      <c r="M33" s="26">
        <v>0</v>
      </c>
      <c r="N33" s="26">
        <v>1</v>
      </c>
      <c r="O33" s="26">
        <f t="shared" si="11"/>
        <v>1</v>
      </c>
      <c r="P33" s="108">
        <v>0</v>
      </c>
      <c r="Q33" s="108">
        <v>0</v>
      </c>
      <c r="R33" s="108">
        <v>0</v>
      </c>
      <c r="S33" s="26">
        <f t="shared" si="5"/>
        <v>0</v>
      </c>
      <c r="T33" s="26">
        <f t="shared" si="3"/>
        <v>3</v>
      </c>
      <c r="U33" s="26">
        <f t="shared" si="6"/>
        <v>6</v>
      </c>
      <c r="V33" s="26">
        <f t="shared" si="6"/>
        <v>10</v>
      </c>
      <c r="W33" s="26">
        <f t="shared" si="6"/>
        <v>3</v>
      </c>
      <c r="X33" s="26">
        <f t="shared" si="7"/>
        <v>22</v>
      </c>
    </row>
    <row r="34" spans="1:24" ht="20.25">
      <c r="A34" s="187">
        <v>28</v>
      </c>
      <c r="B34" s="258" t="s">
        <v>40</v>
      </c>
      <c r="C34" s="26">
        <v>0</v>
      </c>
      <c r="D34" s="26">
        <v>1</v>
      </c>
      <c r="E34" s="26">
        <v>0</v>
      </c>
      <c r="F34" s="26">
        <v>0</v>
      </c>
      <c r="G34" s="26">
        <f t="shared" si="8"/>
        <v>1</v>
      </c>
      <c r="H34" s="26">
        <v>0</v>
      </c>
      <c r="I34" s="26">
        <v>0</v>
      </c>
      <c r="J34" s="26">
        <v>0</v>
      </c>
      <c r="K34" s="26">
        <f t="shared" si="9"/>
        <v>0</v>
      </c>
      <c r="L34" s="26">
        <v>0</v>
      </c>
      <c r="M34" s="26">
        <v>0</v>
      </c>
      <c r="N34" s="26">
        <v>0</v>
      </c>
      <c r="O34" s="26">
        <f t="shared" si="11"/>
        <v>0</v>
      </c>
      <c r="P34" s="108">
        <v>0</v>
      </c>
      <c r="Q34" s="108">
        <v>0</v>
      </c>
      <c r="R34" s="108">
        <v>0</v>
      </c>
      <c r="S34" s="26">
        <f t="shared" si="5"/>
        <v>0</v>
      </c>
      <c r="T34" s="26">
        <f t="shared" si="3"/>
        <v>0</v>
      </c>
      <c r="U34" s="26">
        <f t="shared" si="6"/>
        <v>1</v>
      </c>
      <c r="V34" s="26">
        <f t="shared" si="6"/>
        <v>0</v>
      </c>
      <c r="W34" s="26">
        <f t="shared" si="6"/>
        <v>0</v>
      </c>
      <c r="X34" s="26">
        <f t="shared" si="7"/>
        <v>1</v>
      </c>
    </row>
    <row r="35" spans="1:24" ht="20.25">
      <c r="A35" s="187">
        <v>29</v>
      </c>
      <c r="B35" s="258" t="s">
        <v>97</v>
      </c>
      <c r="C35" s="26">
        <v>0</v>
      </c>
      <c r="D35" s="26">
        <v>0</v>
      </c>
      <c r="E35" s="26">
        <v>0</v>
      </c>
      <c r="F35" s="26">
        <v>0</v>
      </c>
      <c r="G35" s="26">
        <f t="shared" si="8"/>
        <v>0</v>
      </c>
      <c r="H35" s="26">
        <v>0</v>
      </c>
      <c r="I35" s="26">
        <v>0</v>
      </c>
      <c r="J35" s="26">
        <v>0</v>
      </c>
      <c r="K35" s="26">
        <f t="shared" si="9"/>
        <v>0</v>
      </c>
      <c r="L35" s="26">
        <v>0</v>
      </c>
      <c r="M35" s="26">
        <v>0</v>
      </c>
      <c r="N35" s="26">
        <v>0</v>
      </c>
      <c r="O35" s="26">
        <f t="shared" si="11"/>
        <v>0</v>
      </c>
      <c r="P35" s="108">
        <v>0</v>
      </c>
      <c r="Q35" s="108">
        <v>0</v>
      </c>
      <c r="R35" s="108">
        <v>0</v>
      </c>
      <c r="S35" s="26">
        <f t="shared" si="5"/>
        <v>0</v>
      </c>
      <c r="T35" s="26">
        <f t="shared" si="3"/>
        <v>0</v>
      </c>
      <c r="U35" s="26">
        <f t="shared" si="6"/>
        <v>0</v>
      </c>
      <c r="V35" s="26">
        <f t="shared" si="6"/>
        <v>0</v>
      </c>
      <c r="W35" s="26">
        <f t="shared" si="6"/>
        <v>0</v>
      </c>
      <c r="X35" s="26">
        <f t="shared" si="7"/>
        <v>0</v>
      </c>
    </row>
    <row r="36" spans="1:24" ht="20.25">
      <c r="A36" s="187">
        <v>30</v>
      </c>
      <c r="B36" s="258" t="s">
        <v>284</v>
      </c>
      <c r="C36" s="26">
        <v>0</v>
      </c>
      <c r="D36" s="26">
        <v>0</v>
      </c>
      <c r="E36" s="26">
        <v>0</v>
      </c>
      <c r="F36" s="26">
        <v>0</v>
      </c>
      <c r="G36" s="26">
        <f t="shared" si="8"/>
        <v>0</v>
      </c>
      <c r="H36" s="26">
        <v>0</v>
      </c>
      <c r="I36" s="26">
        <v>0</v>
      </c>
      <c r="J36" s="26">
        <v>0</v>
      </c>
      <c r="K36" s="26">
        <f t="shared" si="9"/>
        <v>0</v>
      </c>
      <c r="L36" s="26">
        <v>0</v>
      </c>
      <c r="M36" s="26">
        <v>0</v>
      </c>
      <c r="N36" s="26">
        <v>0</v>
      </c>
      <c r="O36" s="26">
        <f t="shared" si="11"/>
        <v>0</v>
      </c>
      <c r="P36" s="108">
        <v>0</v>
      </c>
      <c r="Q36" s="108">
        <v>0</v>
      </c>
      <c r="R36" s="108">
        <v>0</v>
      </c>
      <c r="S36" s="26">
        <f t="shared" si="5"/>
        <v>0</v>
      </c>
      <c r="T36" s="26">
        <f t="shared" si="3"/>
        <v>0</v>
      </c>
      <c r="U36" s="26">
        <f t="shared" si="6"/>
        <v>0</v>
      </c>
      <c r="V36" s="26">
        <f t="shared" si="6"/>
        <v>0</v>
      </c>
      <c r="W36" s="26">
        <f t="shared" si="6"/>
        <v>0</v>
      </c>
      <c r="X36" s="26">
        <f t="shared" si="7"/>
        <v>0</v>
      </c>
    </row>
    <row r="37" spans="1:24" ht="20.25">
      <c r="A37" s="187">
        <v>31</v>
      </c>
      <c r="B37" s="258" t="s">
        <v>92</v>
      </c>
      <c r="C37" s="26">
        <v>0</v>
      </c>
      <c r="D37" s="26">
        <v>0</v>
      </c>
      <c r="E37" s="26">
        <v>0</v>
      </c>
      <c r="F37" s="26">
        <v>0</v>
      </c>
      <c r="G37" s="26">
        <f t="shared" si="8"/>
        <v>0</v>
      </c>
      <c r="H37" s="26">
        <v>0</v>
      </c>
      <c r="I37" s="26">
        <v>0</v>
      </c>
      <c r="J37" s="26">
        <v>0</v>
      </c>
      <c r="K37" s="26">
        <f t="shared" si="9"/>
        <v>0</v>
      </c>
      <c r="L37" s="26">
        <v>0</v>
      </c>
      <c r="M37" s="26">
        <v>0</v>
      </c>
      <c r="N37" s="26">
        <v>0</v>
      </c>
      <c r="O37" s="26">
        <f t="shared" si="11"/>
        <v>0</v>
      </c>
      <c r="P37" s="108">
        <v>0</v>
      </c>
      <c r="Q37" s="108">
        <v>0</v>
      </c>
      <c r="R37" s="108">
        <v>0</v>
      </c>
      <c r="S37" s="26">
        <f t="shared" si="5"/>
        <v>0</v>
      </c>
      <c r="T37" s="26">
        <f t="shared" si="3"/>
        <v>0</v>
      </c>
      <c r="U37" s="26">
        <f t="shared" si="6"/>
        <v>0</v>
      </c>
      <c r="V37" s="26">
        <f t="shared" si="6"/>
        <v>0</v>
      </c>
      <c r="W37" s="26">
        <f t="shared" si="6"/>
        <v>0</v>
      </c>
      <c r="X37" s="26">
        <f t="shared" si="7"/>
        <v>0</v>
      </c>
    </row>
    <row r="38" spans="1:24" ht="20.25">
      <c r="A38" s="187">
        <v>32</v>
      </c>
      <c r="B38" s="258" t="s">
        <v>96</v>
      </c>
      <c r="C38" s="26">
        <v>0</v>
      </c>
      <c r="D38" s="26">
        <v>0</v>
      </c>
      <c r="E38" s="26">
        <v>0</v>
      </c>
      <c r="F38" s="26">
        <v>0</v>
      </c>
      <c r="G38" s="26">
        <f t="shared" si="8"/>
        <v>0</v>
      </c>
      <c r="H38" s="26">
        <v>0</v>
      </c>
      <c r="I38" s="26">
        <v>0</v>
      </c>
      <c r="J38" s="26">
        <v>0</v>
      </c>
      <c r="K38" s="26">
        <f t="shared" si="9"/>
        <v>0</v>
      </c>
      <c r="L38" s="26">
        <v>0</v>
      </c>
      <c r="M38" s="26">
        <v>0</v>
      </c>
      <c r="N38" s="26">
        <v>0</v>
      </c>
      <c r="O38" s="26">
        <f t="shared" si="11"/>
        <v>0</v>
      </c>
      <c r="P38" s="108">
        <v>0</v>
      </c>
      <c r="Q38" s="108">
        <v>0</v>
      </c>
      <c r="R38" s="108">
        <v>0</v>
      </c>
      <c r="S38" s="26">
        <f t="shared" si="5"/>
        <v>0</v>
      </c>
      <c r="T38" s="26">
        <f t="shared" si="3"/>
        <v>0</v>
      </c>
      <c r="U38" s="26">
        <f t="shared" si="6"/>
        <v>0</v>
      </c>
      <c r="V38" s="26">
        <f t="shared" si="6"/>
        <v>0</v>
      </c>
      <c r="W38" s="26">
        <f t="shared" si="6"/>
        <v>0</v>
      </c>
      <c r="X38" s="26">
        <f t="shared" si="7"/>
        <v>0</v>
      </c>
    </row>
    <row r="39" spans="1:24" ht="20.25">
      <c r="A39" s="187">
        <v>33</v>
      </c>
      <c r="B39" s="258" t="s">
        <v>220</v>
      </c>
      <c r="C39" s="26">
        <v>0</v>
      </c>
      <c r="D39" s="26">
        <v>0</v>
      </c>
      <c r="E39" s="26">
        <v>0</v>
      </c>
      <c r="F39" s="26">
        <v>0</v>
      </c>
      <c r="G39" s="26">
        <f t="shared" si="8"/>
        <v>0</v>
      </c>
      <c r="H39" s="26">
        <v>0</v>
      </c>
      <c r="I39" s="26">
        <v>0</v>
      </c>
      <c r="J39" s="26">
        <v>0</v>
      </c>
      <c r="K39" s="26">
        <f t="shared" si="9"/>
        <v>0</v>
      </c>
      <c r="L39" s="26">
        <v>0</v>
      </c>
      <c r="M39" s="26">
        <v>0</v>
      </c>
      <c r="N39" s="26">
        <v>0</v>
      </c>
      <c r="O39" s="26">
        <f t="shared" si="11"/>
        <v>0</v>
      </c>
      <c r="P39" s="108">
        <v>0</v>
      </c>
      <c r="Q39" s="108">
        <v>0</v>
      </c>
      <c r="R39" s="108">
        <v>0</v>
      </c>
      <c r="S39" s="26">
        <f t="shared" si="5"/>
        <v>0</v>
      </c>
      <c r="T39" s="26">
        <f t="shared" si="3"/>
        <v>0</v>
      </c>
      <c r="U39" s="26">
        <f t="shared" si="6"/>
        <v>0</v>
      </c>
      <c r="V39" s="26">
        <f t="shared" si="6"/>
        <v>0</v>
      </c>
      <c r="W39" s="26">
        <f t="shared" si="6"/>
        <v>0</v>
      </c>
      <c r="X39" s="26">
        <f t="shared" si="7"/>
        <v>0</v>
      </c>
    </row>
    <row r="40" spans="1:24" ht="20.25">
      <c r="A40" s="187">
        <v>34</v>
      </c>
      <c r="B40" s="258" t="s">
        <v>110</v>
      </c>
      <c r="C40" s="26">
        <v>0</v>
      </c>
      <c r="D40" s="26">
        <v>0</v>
      </c>
      <c r="E40" s="26">
        <v>0</v>
      </c>
      <c r="F40" s="26">
        <v>0</v>
      </c>
      <c r="G40" s="26">
        <f t="shared" si="8"/>
        <v>0</v>
      </c>
      <c r="H40" s="26">
        <v>0</v>
      </c>
      <c r="I40" s="26">
        <v>0</v>
      </c>
      <c r="J40" s="26">
        <v>0</v>
      </c>
      <c r="K40" s="26">
        <f t="shared" si="9"/>
        <v>0</v>
      </c>
      <c r="L40" s="26">
        <v>0</v>
      </c>
      <c r="M40" s="26">
        <v>0</v>
      </c>
      <c r="N40" s="26">
        <v>0</v>
      </c>
      <c r="O40" s="26">
        <f t="shared" si="11"/>
        <v>0</v>
      </c>
      <c r="P40" s="108">
        <v>0</v>
      </c>
      <c r="Q40" s="108">
        <v>0</v>
      </c>
      <c r="R40" s="108">
        <v>0</v>
      </c>
      <c r="S40" s="26">
        <f t="shared" si="5"/>
        <v>0</v>
      </c>
      <c r="T40" s="26">
        <f t="shared" si="3"/>
        <v>0</v>
      </c>
      <c r="U40" s="26">
        <f t="shared" si="6"/>
        <v>0</v>
      </c>
      <c r="V40" s="26">
        <f t="shared" si="6"/>
        <v>0</v>
      </c>
      <c r="W40" s="26">
        <f t="shared" si="6"/>
        <v>0</v>
      </c>
      <c r="X40" s="26">
        <f t="shared" si="7"/>
        <v>0</v>
      </c>
    </row>
    <row r="41" spans="1:24" ht="20.25">
      <c r="A41" s="187">
        <v>35</v>
      </c>
      <c r="B41" s="258" t="s">
        <v>106</v>
      </c>
      <c r="C41" s="26">
        <v>0</v>
      </c>
      <c r="D41" s="26">
        <v>0</v>
      </c>
      <c r="E41" s="26">
        <v>1</v>
      </c>
      <c r="F41" s="26">
        <v>0</v>
      </c>
      <c r="G41" s="26">
        <f t="shared" si="8"/>
        <v>1</v>
      </c>
      <c r="H41" s="26">
        <v>0</v>
      </c>
      <c r="I41" s="26">
        <v>0</v>
      </c>
      <c r="J41" s="26">
        <v>0</v>
      </c>
      <c r="K41" s="26">
        <f t="shared" si="9"/>
        <v>0</v>
      </c>
      <c r="L41" s="26">
        <v>0</v>
      </c>
      <c r="M41" s="26">
        <v>0</v>
      </c>
      <c r="N41" s="26">
        <v>0</v>
      </c>
      <c r="O41" s="26">
        <f t="shared" si="11"/>
        <v>0</v>
      </c>
      <c r="P41" s="108">
        <v>0</v>
      </c>
      <c r="Q41" s="108">
        <v>0</v>
      </c>
      <c r="R41" s="108">
        <v>0</v>
      </c>
      <c r="S41" s="26">
        <f t="shared" si="5"/>
        <v>0</v>
      </c>
      <c r="T41" s="26">
        <f t="shared" si="3"/>
        <v>0</v>
      </c>
      <c r="U41" s="26">
        <f t="shared" si="6"/>
        <v>0</v>
      </c>
      <c r="V41" s="26">
        <f t="shared" si="6"/>
        <v>1</v>
      </c>
      <c r="W41" s="26">
        <f t="shared" si="6"/>
        <v>0</v>
      </c>
      <c r="X41" s="26">
        <f t="shared" si="7"/>
        <v>1</v>
      </c>
    </row>
    <row r="42" spans="1:24" ht="20.25">
      <c r="A42" s="187">
        <v>36</v>
      </c>
      <c r="B42" s="258" t="s">
        <v>111</v>
      </c>
      <c r="C42" s="26">
        <v>0</v>
      </c>
      <c r="D42" s="26">
        <v>0</v>
      </c>
      <c r="E42" s="26">
        <v>0</v>
      </c>
      <c r="F42" s="26">
        <v>0</v>
      </c>
      <c r="G42" s="26">
        <f t="shared" si="8"/>
        <v>0</v>
      </c>
      <c r="H42" s="26">
        <v>0</v>
      </c>
      <c r="I42" s="26">
        <v>0</v>
      </c>
      <c r="J42" s="26">
        <v>0</v>
      </c>
      <c r="K42" s="26">
        <f t="shared" si="9"/>
        <v>0</v>
      </c>
      <c r="L42" s="26">
        <v>0</v>
      </c>
      <c r="M42" s="26">
        <v>0</v>
      </c>
      <c r="N42" s="26">
        <v>0</v>
      </c>
      <c r="O42" s="26">
        <f aca="true" t="shared" si="12" ref="O42:O51">SUM(L42:N42)</f>
        <v>0</v>
      </c>
      <c r="P42" s="108">
        <v>0</v>
      </c>
      <c r="Q42" s="108">
        <v>0</v>
      </c>
      <c r="R42" s="108">
        <v>0</v>
      </c>
      <c r="S42" s="26">
        <f t="shared" si="5"/>
        <v>0</v>
      </c>
      <c r="T42" s="26">
        <f t="shared" si="3"/>
        <v>0</v>
      </c>
      <c r="U42" s="26">
        <f t="shared" si="6"/>
        <v>0</v>
      </c>
      <c r="V42" s="26">
        <f t="shared" si="6"/>
        <v>0</v>
      </c>
      <c r="W42" s="26">
        <f t="shared" si="6"/>
        <v>0</v>
      </c>
      <c r="X42" s="26">
        <f t="shared" si="7"/>
        <v>0</v>
      </c>
    </row>
    <row r="43" spans="1:24" ht="20.25">
      <c r="A43" s="187">
        <v>37</v>
      </c>
      <c r="B43" s="258" t="s">
        <v>226</v>
      </c>
      <c r="C43" s="26">
        <v>0</v>
      </c>
      <c r="D43" s="26">
        <v>0</v>
      </c>
      <c r="E43" s="26">
        <v>0</v>
      </c>
      <c r="F43" s="26">
        <v>0</v>
      </c>
      <c r="G43" s="26">
        <f t="shared" si="8"/>
        <v>0</v>
      </c>
      <c r="H43" s="26">
        <v>0</v>
      </c>
      <c r="I43" s="26">
        <v>0</v>
      </c>
      <c r="J43" s="26">
        <v>0</v>
      </c>
      <c r="K43" s="26">
        <f t="shared" si="9"/>
        <v>0</v>
      </c>
      <c r="L43" s="26">
        <v>0</v>
      </c>
      <c r="M43" s="26">
        <v>0</v>
      </c>
      <c r="N43" s="26">
        <v>0</v>
      </c>
      <c r="O43" s="26">
        <f t="shared" si="12"/>
        <v>0</v>
      </c>
      <c r="P43" s="108">
        <v>0</v>
      </c>
      <c r="Q43" s="108">
        <v>0</v>
      </c>
      <c r="R43" s="108">
        <v>0</v>
      </c>
      <c r="S43" s="26">
        <f t="shared" si="5"/>
        <v>0</v>
      </c>
      <c r="T43" s="26">
        <f t="shared" si="3"/>
        <v>0</v>
      </c>
      <c r="U43" s="26">
        <f t="shared" si="6"/>
        <v>0</v>
      </c>
      <c r="V43" s="26">
        <f t="shared" si="6"/>
        <v>0</v>
      </c>
      <c r="W43" s="26">
        <f t="shared" si="6"/>
        <v>0</v>
      </c>
      <c r="X43" s="26">
        <f t="shared" si="7"/>
        <v>0</v>
      </c>
    </row>
    <row r="44" spans="1:24" ht="20.25">
      <c r="A44" s="187">
        <v>38</v>
      </c>
      <c r="B44" s="258" t="s">
        <v>169</v>
      </c>
      <c r="C44" s="26">
        <v>0</v>
      </c>
      <c r="D44" s="26">
        <v>0</v>
      </c>
      <c r="E44" s="26">
        <v>0</v>
      </c>
      <c r="F44" s="26">
        <v>0</v>
      </c>
      <c r="G44" s="26">
        <f t="shared" si="8"/>
        <v>0</v>
      </c>
      <c r="H44" s="26">
        <v>0</v>
      </c>
      <c r="I44" s="26">
        <v>0</v>
      </c>
      <c r="J44" s="26">
        <v>0</v>
      </c>
      <c r="K44" s="26">
        <f t="shared" si="9"/>
        <v>0</v>
      </c>
      <c r="L44" s="26">
        <v>0</v>
      </c>
      <c r="M44" s="26">
        <v>0</v>
      </c>
      <c r="N44" s="26">
        <v>0</v>
      </c>
      <c r="O44" s="26">
        <f t="shared" si="12"/>
        <v>0</v>
      </c>
      <c r="P44" s="108">
        <v>0</v>
      </c>
      <c r="Q44" s="108">
        <v>0</v>
      </c>
      <c r="R44" s="108">
        <v>0</v>
      </c>
      <c r="S44" s="26">
        <f t="shared" si="5"/>
        <v>0</v>
      </c>
      <c r="T44" s="26">
        <f t="shared" si="3"/>
        <v>0</v>
      </c>
      <c r="U44" s="26">
        <f t="shared" si="6"/>
        <v>0</v>
      </c>
      <c r="V44" s="26">
        <f t="shared" si="6"/>
        <v>0</v>
      </c>
      <c r="W44" s="26">
        <f t="shared" si="6"/>
        <v>0</v>
      </c>
      <c r="X44" s="26">
        <f t="shared" si="7"/>
        <v>0</v>
      </c>
    </row>
    <row r="45" spans="1:24" ht="20.25">
      <c r="A45" s="187">
        <v>39</v>
      </c>
      <c r="B45" s="258" t="s">
        <v>170</v>
      </c>
      <c r="C45" s="26">
        <v>0</v>
      </c>
      <c r="D45" s="26">
        <v>0</v>
      </c>
      <c r="E45" s="26">
        <v>0</v>
      </c>
      <c r="F45" s="26">
        <v>0</v>
      </c>
      <c r="G45" s="26">
        <f t="shared" si="8"/>
        <v>0</v>
      </c>
      <c r="H45" s="26">
        <v>0</v>
      </c>
      <c r="I45" s="26">
        <v>0</v>
      </c>
      <c r="J45" s="26">
        <v>0</v>
      </c>
      <c r="K45" s="26">
        <f t="shared" si="9"/>
        <v>0</v>
      </c>
      <c r="L45" s="26">
        <v>0</v>
      </c>
      <c r="M45" s="26">
        <v>0</v>
      </c>
      <c r="N45" s="26">
        <v>0</v>
      </c>
      <c r="O45" s="26">
        <f t="shared" si="12"/>
        <v>0</v>
      </c>
      <c r="P45" s="108">
        <v>0</v>
      </c>
      <c r="Q45" s="108">
        <v>0</v>
      </c>
      <c r="R45" s="108">
        <v>0</v>
      </c>
      <c r="S45" s="26">
        <f t="shared" si="5"/>
        <v>0</v>
      </c>
      <c r="T45" s="26">
        <f t="shared" si="3"/>
        <v>0</v>
      </c>
      <c r="U45" s="26">
        <f t="shared" si="6"/>
        <v>0</v>
      </c>
      <c r="V45" s="26">
        <f t="shared" si="6"/>
        <v>0</v>
      </c>
      <c r="W45" s="26">
        <f t="shared" si="6"/>
        <v>0</v>
      </c>
      <c r="X45" s="26">
        <f t="shared" si="7"/>
        <v>0</v>
      </c>
    </row>
    <row r="46" spans="1:24" ht="20.25">
      <c r="A46" s="187">
        <v>40</v>
      </c>
      <c r="B46" s="258" t="s">
        <v>171</v>
      </c>
      <c r="C46" s="26">
        <v>0</v>
      </c>
      <c r="D46" s="26">
        <v>0</v>
      </c>
      <c r="E46" s="26">
        <v>0</v>
      </c>
      <c r="F46" s="26">
        <v>0</v>
      </c>
      <c r="G46" s="26">
        <f t="shared" si="8"/>
        <v>0</v>
      </c>
      <c r="H46" s="26">
        <v>0</v>
      </c>
      <c r="I46" s="26">
        <v>0</v>
      </c>
      <c r="J46" s="26">
        <v>0</v>
      </c>
      <c r="K46" s="26">
        <f t="shared" si="9"/>
        <v>0</v>
      </c>
      <c r="L46" s="26">
        <v>0</v>
      </c>
      <c r="M46" s="26">
        <v>0</v>
      </c>
      <c r="N46" s="26">
        <v>0</v>
      </c>
      <c r="O46" s="26">
        <f t="shared" si="12"/>
        <v>0</v>
      </c>
      <c r="P46" s="108">
        <v>0</v>
      </c>
      <c r="Q46" s="108">
        <v>0</v>
      </c>
      <c r="R46" s="108">
        <v>0</v>
      </c>
      <c r="S46" s="26">
        <f t="shared" si="5"/>
        <v>0</v>
      </c>
      <c r="T46" s="26">
        <f t="shared" si="3"/>
        <v>0</v>
      </c>
      <c r="U46" s="26">
        <f t="shared" si="6"/>
        <v>0</v>
      </c>
      <c r="V46" s="26">
        <f t="shared" si="6"/>
        <v>0</v>
      </c>
      <c r="W46" s="26">
        <f t="shared" si="6"/>
        <v>0</v>
      </c>
      <c r="X46" s="26">
        <f t="shared" si="7"/>
        <v>0</v>
      </c>
    </row>
    <row r="47" spans="1:24" ht="20.25">
      <c r="A47" s="187">
        <v>41</v>
      </c>
      <c r="B47" s="258" t="s">
        <v>152</v>
      </c>
      <c r="C47" s="26">
        <v>0</v>
      </c>
      <c r="D47" s="26">
        <v>11</v>
      </c>
      <c r="E47" s="26">
        <v>5</v>
      </c>
      <c r="F47" s="26">
        <v>0</v>
      </c>
      <c r="G47" s="26">
        <f t="shared" si="8"/>
        <v>16</v>
      </c>
      <c r="H47" s="26">
        <v>0</v>
      </c>
      <c r="I47" s="26">
        <v>0</v>
      </c>
      <c r="J47" s="26">
        <v>0</v>
      </c>
      <c r="K47" s="26">
        <f t="shared" si="9"/>
        <v>0</v>
      </c>
      <c r="L47" s="26">
        <v>0</v>
      </c>
      <c r="M47" s="26">
        <v>0</v>
      </c>
      <c r="N47" s="26">
        <v>0</v>
      </c>
      <c r="O47" s="26">
        <f t="shared" si="12"/>
        <v>0</v>
      </c>
      <c r="P47" s="108">
        <v>0</v>
      </c>
      <c r="Q47" s="108">
        <v>0</v>
      </c>
      <c r="R47" s="108">
        <v>0</v>
      </c>
      <c r="S47" s="26">
        <f t="shared" si="5"/>
        <v>0</v>
      </c>
      <c r="T47" s="26">
        <f t="shared" si="3"/>
        <v>0</v>
      </c>
      <c r="U47" s="26">
        <f t="shared" si="6"/>
        <v>11</v>
      </c>
      <c r="V47" s="26">
        <f t="shared" si="6"/>
        <v>5</v>
      </c>
      <c r="W47" s="26">
        <f t="shared" si="6"/>
        <v>0</v>
      </c>
      <c r="X47" s="26">
        <f t="shared" si="7"/>
        <v>16</v>
      </c>
    </row>
    <row r="48" spans="1:24" ht="20.25">
      <c r="A48" s="187">
        <v>42</v>
      </c>
      <c r="B48" s="258" t="s">
        <v>153</v>
      </c>
      <c r="C48" s="26">
        <v>0</v>
      </c>
      <c r="D48" s="26">
        <v>12</v>
      </c>
      <c r="E48" s="26">
        <v>2</v>
      </c>
      <c r="F48" s="26">
        <v>0</v>
      </c>
      <c r="G48" s="26">
        <f t="shared" si="8"/>
        <v>14</v>
      </c>
      <c r="H48" s="26">
        <v>0</v>
      </c>
      <c r="I48" s="26">
        <v>0</v>
      </c>
      <c r="J48" s="26">
        <v>0</v>
      </c>
      <c r="K48" s="26">
        <f t="shared" si="9"/>
        <v>0</v>
      </c>
      <c r="L48" s="26">
        <v>0</v>
      </c>
      <c r="M48" s="26">
        <v>0</v>
      </c>
      <c r="N48" s="26">
        <v>0</v>
      </c>
      <c r="O48" s="26">
        <f t="shared" si="12"/>
        <v>0</v>
      </c>
      <c r="P48" s="108">
        <v>0</v>
      </c>
      <c r="Q48" s="108">
        <v>0</v>
      </c>
      <c r="R48" s="108">
        <v>0</v>
      </c>
      <c r="S48" s="26">
        <f t="shared" si="5"/>
        <v>0</v>
      </c>
      <c r="T48" s="26">
        <f t="shared" si="3"/>
        <v>0</v>
      </c>
      <c r="U48" s="26">
        <f t="shared" si="6"/>
        <v>12</v>
      </c>
      <c r="V48" s="26">
        <f t="shared" si="6"/>
        <v>2</v>
      </c>
      <c r="W48" s="26">
        <f t="shared" si="6"/>
        <v>0</v>
      </c>
      <c r="X48" s="26">
        <f t="shared" si="7"/>
        <v>14</v>
      </c>
    </row>
    <row r="49" spans="1:24" ht="20.25">
      <c r="A49" s="187">
        <v>43</v>
      </c>
      <c r="B49" s="258" t="s">
        <v>154</v>
      </c>
      <c r="C49" s="26">
        <v>0</v>
      </c>
      <c r="D49" s="26">
        <v>0</v>
      </c>
      <c r="E49" s="26">
        <v>0</v>
      </c>
      <c r="F49" s="26">
        <v>0</v>
      </c>
      <c r="G49" s="26">
        <f t="shared" si="8"/>
        <v>0</v>
      </c>
      <c r="H49" s="26">
        <v>0</v>
      </c>
      <c r="I49" s="26">
        <v>0</v>
      </c>
      <c r="J49" s="26">
        <v>0</v>
      </c>
      <c r="K49" s="26">
        <f t="shared" si="9"/>
        <v>0</v>
      </c>
      <c r="L49" s="26">
        <v>0</v>
      </c>
      <c r="M49" s="26">
        <v>0</v>
      </c>
      <c r="N49" s="26">
        <v>0</v>
      </c>
      <c r="O49" s="26">
        <f t="shared" si="12"/>
        <v>0</v>
      </c>
      <c r="P49" s="108">
        <v>0</v>
      </c>
      <c r="Q49" s="108">
        <v>0</v>
      </c>
      <c r="R49" s="108">
        <v>0</v>
      </c>
      <c r="S49" s="26">
        <f t="shared" si="5"/>
        <v>0</v>
      </c>
      <c r="T49" s="26">
        <f t="shared" si="3"/>
        <v>0</v>
      </c>
      <c r="U49" s="26">
        <f t="shared" si="6"/>
        <v>0</v>
      </c>
      <c r="V49" s="26">
        <f t="shared" si="6"/>
        <v>0</v>
      </c>
      <c r="W49" s="26">
        <f t="shared" si="6"/>
        <v>0</v>
      </c>
      <c r="X49" s="26">
        <f t="shared" si="7"/>
        <v>0</v>
      </c>
    </row>
    <row r="50" spans="1:24" ht="20.25">
      <c r="A50" s="187">
        <v>44</v>
      </c>
      <c r="B50" s="258" t="s">
        <v>155</v>
      </c>
      <c r="C50" s="26">
        <v>2</v>
      </c>
      <c r="D50" s="26">
        <v>4</v>
      </c>
      <c r="E50" s="26">
        <v>0</v>
      </c>
      <c r="F50" s="26">
        <v>0</v>
      </c>
      <c r="G50" s="26">
        <f t="shared" si="8"/>
        <v>6</v>
      </c>
      <c r="H50" s="26">
        <v>0</v>
      </c>
      <c r="I50" s="26">
        <v>0</v>
      </c>
      <c r="J50" s="26">
        <v>0</v>
      </c>
      <c r="K50" s="26">
        <f t="shared" si="9"/>
        <v>0</v>
      </c>
      <c r="L50" s="26">
        <v>0</v>
      </c>
      <c r="M50" s="26">
        <v>0</v>
      </c>
      <c r="N50" s="26">
        <v>0</v>
      </c>
      <c r="O50" s="26">
        <f t="shared" si="12"/>
        <v>0</v>
      </c>
      <c r="P50" s="108">
        <v>0</v>
      </c>
      <c r="Q50" s="108">
        <v>0</v>
      </c>
      <c r="R50" s="108">
        <v>0</v>
      </c>
      <c r="S50" s="26">
        <f t="shared" si="5"/>
        <v>0</v>
      </c>
      <c r="T50" s="26">
        <f t="shared" si="3"/>
        <v>2</v>
      </c>
      <c r="U50" s="26">
        <f t="shared" si="6"/>
        <v>4</v>
      </c>
      <c r="V50" s="26">
        <f t="shared" si="6"/>
        <v>0</v>
      </c>
      <c r="W50" s="26">
        <f t="shared" si="6"/>
        <v>0</v>
      </c>
      <c r="X50" s="26">
        <f t="shared" si="7"/>
        <v>6</v>
      </c>
    </row>
    <row r="51" spans="1:24" ht="20.25">
      <c r="A51" s="187">
        <v>45</v>
      </c>
      <c r="B51" s="258" t="s">
        <v>8</v>
      </c>
      <c r="C51" s="26">
        <v>0</v>
      </c>
      <c r="D51" s="26">
        <v>0</v>
      </c>
      <c r="E51" s="26">
        <v>0</v>
      </c>
      <c r="F51" s="26">
        <v>0</v>
      </c>
      <c r="G51" s="26">
        <f t="shared" si="8"/>
        <v>0</v>
      </c>
      <c r="H51" s="26">
        <v>0</v>
      </c>
      <c r="I51" s="26">
        <v>0</v>
      </c>
      <c r="J51" s="26">
        <v>0</v>
      </c>
      <c r="K51" s="26">
        <f t="shared" si="9"/>
        <v>0</v>
      </c>
      <c r="L51" s="26">
        <v>0</v>
      </c>
      <c r="M51" s="26">
        <v>0</v>
      </c>
      <c r="N51" s="26">
        <v>0</v>
      </c>
      <c r="O51" s="26">
        <f t="shared" si="12"/>
        <v>0</v>
      </c>
      <c r="P51" s="108">
        <v>0</v>
      </c>
      <c r="Q51" s="108">
        <v>0</v>
      </c>
      <c r="R51" s="108">
        <v>0</v>
      </c>
      <c r="S51" s="26">
        <f t="shared" si="5"/>
        <v>0</v>
      </c>
      <c r="T51" s="26">
        <f t="shared" si="3"/>
        <v>0</v>
      </c>
      <c r="U51" s="26">
        <f t="shared" si="6"/>
        <v>0</v>
      </c>
      <c r="V51" s="26">
        <f t="shared" si="6"/>
        <v>0</v>
      </c>
      <c r="W51" s="26">
        <f t="shared" si="6"/>
        <v>0</v>
      </c>
      <c r="X51" s="26">
        <f t="shared" si="7"/>
        <v>0</v>
      </c>
    </row>
    <row r="52" spans="1:24" ht="20.25">
      <c r="A52" s="187">
        <v>46</v>
      </c>
      <c r="B52" s="258" t="s">
        <v>156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108">
        <v>0</v>
      </c>
      <c r="Q52" s="108">
        <v>0</v>
      </c>
      <c r="R52" s="108">
        <v>0</v>
      </c>
      <c r="S52" s="26">
        <f t="shared" si="5"/>
        <v>0</v>
      </c>
      <c r="T52" s="26">
        <f t="shared" si="3"/>
        <v>0</v>
      </c>
      <c r="U52" s="26">
        <f t="shared" si="6"/>
        <v>0</v>
      </c>
      <c r="V52" s="26">
        <f t="shared" si="6"/>
        <v>0</v>
      </c>
      <c r="W52" s="26">
        <f t="shared" si="6"/>
        <v>0</v>
      </c>
      <c r="X52" s="26">
        <f t="shared" si="7"/>
        <v>0</v>
      </c>
    </row>
    <row r="53" spans="1:24" ht="25.5" customHeight="1">
      <c r="A53" s="187">
        <v>47</v>
      </c>
      <c r="B53" s="260" t="s">
        <v>268</v>
      </c>
      <c r="C53" s="26">
        <v>0</v>
      </c>
      <c r="D53" s="26">
        <v>0</v>
      </c>
      <c r="E53" s="26">
        <v>0</v>
      </c>
      <c r="F53" s="26">
        <v>0</v>
      </c>
      <c r="G53" s="26">
        <f aca="true" t="shared" si="13" ref="G53:G77">SUM(C53:F53)</f>
        <v>0</v>
      </c>
      <c r="H53" s="26">
        <v>0</v>
      </c>
      <c r="I53" s="26">
        <v>0</v>
      </c>
      <c r="J53" s="26">
        <v>0</v>
      </c>
      <c r="K53" s="26">
        <f aca="true" t="shared" si="14" ref="K53:K77">SUM(H53:J53)</f>
        <v>0</v>
      </c>
      <c r="L53" s="26">
        <v>0</v>
      </c>
      <c r="M53" s="26">
        <v>0</v>
      </c>
      <c r="N53" s="26">
        <v>0</v>
      </c>
      <c r="O53" s="26">
        <f aca="true" t="shared" si="15" ref="O53:O77">SUM(L53:N53)</f>
        <v>0</v>
      </c>
      <c r="P53" s="108">
        <v>0</v>
      </c>
      <c r="Q53" s="108">
        <v>0</v>
      </c>
      <c r="R53" s="108">
        <v>0</v>
      </c>
      <c r="S53" s="26">
        <f t="shared" si="5"/>
        <v>0</v>
      </c>
      <c r="T53" s="26">
        <f t="shared" si="3"/>
        <v>0</v>
      </c>
      <c r="U53" s="26">
        <f t="shared" si="6"/>
        <v>0</v>
      </c>
      <c r="V53" s="26">
        <f t="shared" si="6"/>
        <v>0</v>
      </c>
      <c r="W53" s="26">
        <f t="shared" si="6"/>
        <v>0</v>
      </c>
      <c r="X53" s="26">
        <f t="shared" si="7"/>
        <v>0</v>
      </c>
    </row>
    <row r="54" spans="1:24" ht="20.25">
      <c r="A54" s="187">
        <v>48</v>
      </c>
      <c r="B54" s="261" t="s">
        <v>269</v>
      </c>
      <c r="C54" s="26">
        <v>0</v>
      </c>
      <c r="D54" s="26">
        <v>0</v>
      </c>
      <c r="E54" s="26">
        <v>0</v>
      </c>
      <c r="F54" s="26">
        <v>0</v>
      </c>
      <c r="G54" s="26">
        <f t="shared" si="13"/>
        <v>0</v>
      </c>
      <c r="H54" s="26">
        <v>0</v>
      </c>
      <c r="I54" s="26">
        <v>0</v>
      </c>
      <c r="J54" s="26">
        <v>0</v>
      </c>
      <c r="K54" s="26">
        <f t="shared" si="14"/>
        <v>0</v>
      </c>
      <c r="L54" s="26">
        <v>0</v>
      </c>
      <c r="M54" s="26">
        <v>0</v>
      </c>
      <c r="N54" s="26">
        <v>0</v>
      </c>
      <c r="O54" s="26">
        <f t="shared" si="15"/>
        <v>0</v>
      </c>
      <c r="P54" s="108">
        <v>0</v>
      </c>
      <c r="Q54" s="108">
        <v>0</v>
      </c>
      <c r="R54" s="108">
        <v>0</v>
      </c>
      <c r="S54" s="26">
        <f t="shared" si="5"/>
        <v>0</v>
      </c>
      <c r="T54" s="26">
        <f t="shared" si="3"/>
        <v>0</v>
      </c>
      <c r="U54" s="26">
        <f t="shared" si="6"/>
        <v>0</v>
      </c>
      <c r="V54" s="26">
        <f t="shared" si="6"/>
        <v>0</v>
      </c>
      <c r="W54" s="26">
        <f t="shared" si="6"/>
        <v>0</v>
      </c>
      <c r="X54" s="26">
        <f t="shared" si="7"/>
        <v>0</v>
      </c>
    </row>
    <row r="55" spans="1:24" ht="20.25">
      <c r="A55" s="187">
        <v>49</v>
      </c>
      <c r="B55" s="261" t="s">
        <v>157</v>
      </c>
      <c r="C55" s="26">
        <v>0</v>
      </c>
      <c r="D55" s="26">
        <v>0</v>
      </c>
      <c r="E55" s="26">
        <v>0</v>
      </c>
      <c r="F55" s="26">
        <v>0</v>
      </c>
      <c r="G55" s="26">
        <f t="shared" si="13"/>
        <v>0</v>
      </c>
      <c r="H55" s="26">
        <v>0</v>
      </c>
      <c r="I55" s="26">
        <v>0</v>
      </c>
      <c r="J55" s="26">
        <v>0</v>
      </c>
      <c r="K55" s="26">
        <f t="shared" si="14"/>
        <v>0</v>
      </c>
      <c r="L55" s="26">
        <v>0</v>
      </c>
      <c r="M55" s="26">
        <v>0</v>
      </c>
      <c r="N55" s="26">
        <v>0</v>
      </c>
      <c r="O55" s="26">
        <f t="shared" si="15"/>
        <v>0</v>
      </c>
      <c r="P55" s="108">
        <v>0</v>
      </c>
      <c r="Q55" s="108">
        <v>0</v>
      </c>
      <c r="R55" s="108">
        <v>0</v>
      </c>
      <c r="S55" s="26">
        <f t="shared" si="5"/>
        <v>0</v>
      </c>
      <c r="T55" s="26">
        <f t="shared" si="3"/>
        <v>0</v>
      </c>
      <c r="U55" s="26">
        <f t="shared" si="6"/>
        <v>0</v>
      </c>
      <c r="V55" s="26">
        <f t="shared" si="6"/>
        <v>0</v>
      </c>
      <c r="W55" s="26">
        <f t="shared" si="6"/>
        <v>0</v>
      </c>
      <c r="X55" s="26">
        <f t="shared" si="7"/>
        <v>0</v>
      </c>
    </row>
    <row r="56" spans="1:24" ht="20.25">
      <c r="A56" s="187">
        <v>50</v>
      </c>
      <c r="B56" s="261" t="s">
        <v>158</v>
      </c>
      <c r="C56" s="26">
        <v>0</v>
      </c>
      <c r="D56" s="26">
        <v>0</v>
      </c>
      <c r="E56" s="26">
        <v>0</v>
      </c>
      <c r="F56" s="26">
        <v>0</v>
      </c>
      <c r="G56" s="26">
        <f t="shared" si="13"/>
        <v>0</v>
      </c>
      <c r="H56" s="26">
        <v>0</v>
      </c>
      <c r="I56" s="26">
        <v>0</v>
      </c>
      <c r="J56" s="26">
        <v>0</v>
      </c>
      <c r="K56" s="26">
        <f t="shared" si="14"/>
        <v>0</v>
      </c>
      <c r="L56" s="26">
        <v>0</v>
      </c>
      <c r="M56" s="26">
        <v>0</v>
      </c>
      <c r="N56" s="26">
        <v>0</v>
      </c>
      <c r="O56" s="26">
        <f t="shared" si="15"/>
        <v>0</v>
      </c>
      <c r="P56" s="108">
        <v>0</v>
      </c>
      <c r="Q56" s="108">
        <v>0</v>
      </c>
      <c r="R56" s="108">
        <v>0</v>
      </c>
      <c r="S56" s="26">
        <f t="shared" si="5"/>
        <v>0</v>
      </c>
      <c r="T56" s="26">
        <f t="shared" si="3"/>
        <v>0</v>
      </c>
      <c r="U56" s="26">
        <f t="shared" si="6"/>
        <v>0</v>
      </c>
      <c r="V56" s="26">
        <f t="shared" si="6"/>
        <v>0</v>
      </c>
      <c r="W56" s="26">
        <f t="shared" si="6"/>
        <v>0</v>
      </c>
      <c r="X56" s="26">
        <f t="shared" si="7"/>
        <v>0</v>
      </c>
    </row>
    <row r="57" spans="1:24" ht="20.25">
      <c r="A57" s="187">
        <v>51</v>
      </c>
      <c r="B57" s="261" t="s">
        <v>159</v>
      </c>
      <c r="C57" s="26">
        <v>2</v>
      </c>
      <c r="D57" s="26">
        <v>4</v>
      </c>
      <c r="E57" s="26">
        <v>7</v>
      </c>
      <c r="F57" s="26">
        <v>4</v>
      </c>
      <c r="G57" s="26">
        <f t="shared" si="13"/>
        <v>17</v>
      </c>
      <c r="H57" s="26">
        <v>0</v>
      </c>
      <c r="I57" s="26">
        <v>0</v>
      </c>
      <c r="J57" s="26">
        <v>6</v>
      </c>
      <c r="K57" s="26">
        <f t="shared" si="14"/>
        <v>6</v>
      </c>
      <c r="L57" s="26">
        <v>0</v>
      </c>
      <c r="M57" s="26">
        <v>0</v>
      </c>
      <c r="N57" s="26">
        <v>1</v>
      </c>
      <c r="O57" s="26">
        <f t="shared" si="15"/>
        <v>1</v>
      </c>
      <c r="P57" s="108">
        <v>0</v>
      </c>
      <c r="Q57" s="108">
        <v>0</v>
      </c>
      <c r="R57" s="108">
        <v>0</v>
      </c>
      <c r="S57" s="26">
        <f t="shared" si="5"/>
        <v>0</v>
      </c>
      <c r="T57" s="26">
        <f t="shared" si="3"/>
        <v>2</v>
      </c>
      <c r="U57" s="26">
        <f t="shared" si="6"/>
        <v>4</v>
      </c>
      <c r="V57" s="26">
        <f t="shared" si="6"/>
        <v>7</v>
      </c>
      <c r="W57" s="26">
        <f t="shared" si="6"/>
        <v>11</v>
      </c>
      <c r="X57" s="26">
        <f t="shared" si="7"/>
        <v>24</v>
      </c>
    </row>
    <row r="58" spans="1:24" ht="20.25">
      <c r="A58" s="187">
        <v>52</v>
      </c>
      <c r="B58" s="261" t="s">
        <v>160</v>
      </c>
      <c r="C58" s="26">
        <v>0</v>
      </c>
      <c r="D58" s="26">
        <v>0</v>
      </c>
      <c r="E58" s="26">
        <v>0</v>
      </c>
      <c r="F58" s="26">
        <v>0</v>
      </c>
      <c r="G58" s="26">
        <f t="shared" si="13"/>
        <v>0</v>
      </c>
      <c r="H58" s="26">
        <v>0</v>
      </c>
      <c r="I58" s="26">
        <v>0</v>
      </c>
      <c r="J58" s="26">
        <v>0</v>
      </c>
      <c r="K58" s="26">
        <f t="shared" si="14"/>
        <v>0</v>
      </c>
      <c r="L58" s="26">
        <v>0</v>
      </c>
      <c r="M58" s="26">
        <v>0</v>
      </c>
      <c r="N58" s="26">
        <v>0</v>
      </c>
      <c r="O58" s="26">
        <f t="shared" si="15"/>
        <v>0</v>
      </c>
      <c r="P58" s="108">
        <v>0</v>
      </c>
      <c r="Q58" s="108">
        <v>0</v>
      </c>
      <c r="R58" s="108">
        <v>0</v>
      </c>
      <c r="S58" s="26">
        <f t="shared" si="5"/>
        <v>0</v>
      </c>
      <c r="T58" s="26">
        <f t="shared" si="3"/>
        <v>0</v>
      </c>
      <c r="U58" s="26">
        <f t="shared" si="6"/>
        <v>0</v>
      </c>
      <c r="V58" s="26">
        <f t="shared" si="6"/>
        <v>0</v>
      </c>
      <c r="W58" s="26">
        <f t="shared" si="6"/>
        <v>0</v>
      </c>
      <c r="X58" s="26">
        <f t="shared" si="7"/>
        <v>0</v>
      </c>
    </row>
    <row r="59" spans="1:24" ht="20.25">
      <c r="A59" s="187">
        <v>53</v>
      </c>
      <c r="B59" s="261" t="s">
        <v>161</v>
      </c>
      <c r="C59" s="26">
        <v>0</v>
      </c>
      <c r="D59" s="26">
        <v>6</v>
      </c>
      <c r="E59" s="26">
        <v>5</v>
      </c>
      <c r="F59" s="26">
        <v>0</v>
      </c>
      <c r="G59" s="26">
        <f t="shared" si="13"/>
        <v>11</v>
      </c>
      <c r="H59" s="26">
        <v>0</v>
      </c>
      <c r="I59" s="26">
        <v>0</v>
      </c>
      <c r="J59" s="26">
        <v>0</v>
      </c>
      <c r="K59" s="26">
        <f t="shared" si="14"/>
        <v>0</v>
      </c>
      <c r="L59" s="26">
        <v>0</v>
      </c>
      <c r="M59" s="26">
        <v>0</v>
      </c>
      <c r="N59" s="26">
        <v>0</v>
      </c>
      <c r="O59" s="26">
        <f t="shared" si="15"/>
        <v>0</v>
      </c>
      <c r="P59" s="108">
        <v>0</v>
      </c>
      <c r="Q59" s="108">
        <v>0</v>
      </c>
      <c r="R59" s="108">
        <v>0</v>
      </c>
      <c r="S59" s="26">
        <f t="shared" si="5"/>
        <v>0</v>
      </c>
      <c r="T59" s="26">
        <f t="shared" si="3"/>
        <v>0</v>
      </c>
      <c r="U59" s="26">
        <f t="shared" si="6"/>
        <v>6</v>
      </c>
      <c r="V59" s="26">
        <f t="shared" si="6"/>
        <v>5</v>
      </c>
      <c r="W59" s="26">
        <f t="shared" si="6"/>
        <v>0</v>
      </c>
      <c r="X59" s="26">
        <f t="shared" si="7"/>
        <v>11</v>
      </c>
    </row>
    <row r="60" spans="1:24" ht="20.25">
      <c r="A60" s="187">
        <v>54</v>
      </c>
      <c r="B60" s="261" t="s">
        <v>162</v>
      </c>
      <c r="C60" s="26">
        <v>0</v>
      </c>
      <c r="D60" s="26">
        <v>0</v>
      </c>
      <c r="E60" s="26">
        <v>1</v>
      </c>
      <c r="F60" s="26">
        <v>0</v>
      </c>
      <c r="G60" s="26">
        <f t="shared" si="13"/>
        <v>1</v>
      </c>
      <c r="H60" s="26">
        <v>0</v>
      </c>
      <c r="I60" s="26">
        <v>0</v>
      </c>
      <c r="J60" s="26">
        <v>0</v>
      </c>
      <c r="K60" s="26">
        <f t="shared" si="14"/>
        <v>0</v>
      </c>
      <c r="L60" s="26">
        <v>0</v>
      </c>
      <c r="M60" s="26">
        <v>0</v>
      </c>
      <c r="N60" s="26">
        <v>0</v>
      </c>
      <c r="O60" s="26">
        <f t="shared" si="15"/>
        <v>0</v>
      </c>
      <c r="P60" s="108">
        <v>0</v>
      </c>
      <c r="Q60" s="108">
        <v>0</v>
      </c>
      <c r="R60" s="108">
        <v>0</v>
      </c>
      <c r="S60" s="26">
        <f t="shared" si="5"/>
        <v>0</v>
      </c>
      <c r="T60" s="26">
        <f t="shared" si="3"/>
        <v>0</v>
      </c>
      <c r="U60" s="26">
        <f t="shared" si="6"/>
        <v>0</v>
      </c>
      <c r="V60" s="26">
        <f t="shared" si="6"/>
        <v>1</v>
      </c>
      <c r="W60" s="26">
        <f t="shared" si="6"/>
        <v>0</v>
      </c>
      <c r="X60" s="26">
        <f t="shared" si="7"/>
        <v>1</v>
      </c>
    </row>
    <row r="61" spans="1:24" ht="20.25">
      <c r="A61" s="187">
        <v>55</v>
      </c>
      <c r="B61" s="261" t="s">
        <v>173</v>
      </c>
      <c r="C61" s="26">
        <v>0</v>
      </c>
      <c r="D61" s="26">
        <v>0</v>
      </c>
      <c r="E61" s="26">
        <v>0</v>
      </c>
      <c r="F61" s="26">
        <v>0</v>
      </c>
      <c r="G61" s="26">
        <f t="shared" si="13"/>
        <v>0</v>
      </c>
      <c r="H61" s="26">
        <v>0</v>
      </c>
      <c r="I61" s="26">
        <v>0</v>
      </c>
      <c r="J61" s="26">
        <v>0</v>
      </c>
      <c r="K61" s="26">
        <f t="shared" si="14"/>
        <v>0</v>
      </c>
      <c r="L61" s="26">
        <v>0</v>
      </c>
      <c r="M61" s="26">
        <v>0</v>
      </c>
      <c r="N61" s="26">
        <v>0</v>
      </c>
      <c r="O61" s="26">
        <f t="shared" si="15"/>
        <v>0</v>
      </c>
      <c r="P61" s="108">
        <v>0</v>
      </c>
      <c r="Q61" s="108">
        <v>0</v>
      </c>
      <c r="R61" s="108">
        <v>0</v>
      </c>
      <c r="S61" s="26">
        <f t="shared" si="5"/>
        <v>0</v>
      </c>
      <c r="T61" s="26">
        <f t="shared" si="3"/>
        <v>0</v>
      </c>
      <c r="U61" s="26">
        <f t="shared" si="6"/>
        <v>0</v>
      </c>
      <c r="V61" s="26">
        <f t="shared" si="6"/>
        <v>0</v>
      </c>
      <c r="W61" s="26">
        <f t="shared" si="6"/>
        <v>0</v>
      </c>
      <c r="X61" s="26">
        <f t="shared" si="7"/>
        <v>0</v>
      </c>
    </row>
    <row r="62" spans="1:24" ht="20.25">
      <c r="A62" s="187">
        <v>56</v>
      </c>
      <c r="B62" s="261" t="s">
        <v>139</v>
      </c>
      <c r="C62" s="26">
        <v>0</v>
      </c>
      <c r="D62" s="26">
        <v>0</v>
      </c>
      <c r="E62" s="26">
        <v>0</v>
      </c>
      <c r="F62" s="26">
        <v>0</v>
      </c>
      <c r="G62" s="26">
        <f t="shared" si="13"/>
        <v>0</v>
      </c>
      <c r="H62" s="26">
        <v>0</v>
      </c>
      <c r="I62" s="26">
        <v>0</v>
      </c>
      <c r="J62" s="26">
        <v>0</v>
      </c>
      <c r="K62" s="26">
        <f t="shared" si="14"/>
        <v>0</v>
      </c>
      <c r="L62" s="26">
        <v>0</v>
      </c>
      <c r="M62" s="26">
        <v>0</v>
      </c>
      <c r="N62" s="26">
        <v>0</v>
      </c>
      <c r="O62" s="26">
        <f t="shared" si="15"/>
        <v>0</v>
      </c>
      <c r="P62" s="108">
        <v>0</v>
      </c>
      <c r="Q62" s="108">
        <v>0</v>
      </c>
      <c r="R62" s="108">
        <v>0</v>
      </c>
      <c r="S62" s="26">
        <f t="shared" si="5"/>
        <v>0</v>
      </c>
      <c r="T62" s="26">
        <f t="shared" si="3"/>
        <v>0</v>
      </c>
      <c r="U62" s="26">
        <f t="shared" si="6"/>
        <v>0</v>
      </c>
      <c r="V62" s="26">
        <f t="shared" si="6"/>
        <v>0</v>
      </c>
      <c r="W62" s="26">
        <f t="shared" si="6"/>
        <v>0</v>
      </c>
      <c r="X62" s="26">
        <f t="shared" si="7"/>
        <v>0</v>
      </c>
    </row>
    <row r="63" spans="1:24" ht="20.25">
      <c r="A63" s="187">
        <v>57</v>
      </c>
      <c r="B63" s="261" t="s">
        <v>148</v>
      </c>
      <c r="C63" s="26">
        <v>0</v>
      </c>
      <c r="D63" s="26">
        <v>0</v>
      </c>
      <c r="E63" s="26">
        <v>0</v>
      </c>
      <c r="F63" s="26">
        <v>0</v>
      </c>
      <c r="G63" s="26">
        <f t="shared" si="13"/>
        <v>0</v>
      </c>
      <c r="H63" s="26">
        <v>0</v>
      </c>
      <c r="I63" s="26">
        <v>0</v>
      </c>
      <c r="J63" s="26">
        <v>0</v>
      </c>
      <c r="K63" s="26">
        <f t="shared" si="14"/>
        <v>0</v>
      </c>
      <c r="L63" s="26">
        <v>0</v>
      </c>
      <c r="M63" s="26">
        <v>0</v>
      </c>
      <c r="N63" s="26">
        <v>0</v>
      </c>
      <c r="O63" s="26">
        <f t="shared" si="15"/>
        <v>0</v>
      </c>
      <c r="P63" s="108">
        <v>0</v>
      </c>
      <c r="Q63" s="108">
        <v>0</v>
      </c>
      <c r="R63" s="108">
        <v>0</v>
      </c>
      <c r="S63" s="26">
        <f t="shared" si="5"/>
        <v>0</v>
      </c>
      <c r="T63" s="26">
        <f t="shared" si="3"/>
        <v>0</v>
      </c>
      <c r="U63" s="26">
        <f t="shared" si="6"/>
        <v>0</v>
      </c>
      <c r="V63" s="26">
        <f t="shared" si="6"/>
        <v>0</v>
      </c>
      <c r="W63" s="26">
        <f t="shared" si="6"/>
        <v>0</v>
      </c>
      <c r="X63" s="26">
        <f t="shared" si="7"/>
        <v>0</v>
      </c>
    </row>
    <row r="64" spans="1:24" ht="20.25">
      <c r="A64" s="187">
        <v>58</v>
      </c>
      <c r="B64" s="261" t="s">
        <v>150</v>
      </c>
      <c r="C64" s="26">
        <v>0</v>
      </c>
      <c r="D64" s="26">
        <v>0</v>
      </c>
      <c r="E64" s="26">
        <v>0</v>
      </c>
      <c r="F64" s="26">
        <v>0</v>
      </c>
      <c r="G64" s="26">
        <f t="shared" si="13"/>
        <v>0</v>
      </c>
      <c r="H64" s="26">
        <v>0</v>
      </c>
      <c r="I64" s="26">
        <v>0</v>
      </c>
      <c r="J64" s="26">
        <v>0</v>
      </c>
      <c r="K64" s="26">
        <f t="shared" si="14"/>
        <v>0</v>
      </c>
      <c r="L64" s="26">
        <v>0</v>
      </c>
      <c r="M64" s="26">
        <v>0</v>
      </c>
      <c r="N64" s="26">
        <v>0</v>
      </c>
      <c r="O64" s="26">
        <f t="shared" si="15"/>
        <v>0</v>
      </c>
      <c r="P64" s="108">
        <v>0</v>
      </c>
      <c r="Q64" s="108">
        <v>0</v>
      </c>
      <c r="R64" s="108">
        <v>0</v>
      </c>
      <c r="S64" s="26">
        <f t="shared" si="5"/>
        <v>0</v>
      </c>
      <c r="T64" s="26">
        <f t="shared" si="3"/>
        <v>0</v>
      </c>
      <c r="U64" s="26">
        <f t="shared" si="6"/>
        <v>0</v>
      </c>
      <c r="V64" s="26">
        <f t="shared" si="6"/>
        <v>0</v>
      </c>
      <c r="W64" s="26">
        <f t="shared" si="6"/>
        <v>0</v>
      </c>
      <c r="X64" s="26">
        <f t="shared" si="7"/>
        <v>0</v>
      </c>
    </row>
    <row r="65" spans="1:24" ht="20.25">
      <c r="A65" s="187">
        <v>59</v>
      </c>
      <c r="B65" s="261" t="s">
        <v>41</v>
      </c>
      <c r="C65" s="26">
        <v>0</v>
      </c>
      <c r="D65" s="26">
        <v>0</v>
      </c>
      <c r="E65" s="26">
        <v>0</v>
      </c>
      <c r="F65" s="26">
        <v>0</v>
      </c>
      <c r="G65" s="26">
        <f t="shared" si="13"/>
        <v>0</v>
      </c>
      <c r="H65" s="26">
        <v>0</v>
      </c>
      <c r="I65" s="26">
        <v>0</v>
      </c>
      <c r="J65" s="26">
        <v>0</v>
      </c>
      <c r="K65" s="26">
        <f t="shared" si="14"/>
        <v>0</v>
      </c>
      <c r="L65" s="26">
        <v>0</v>
      </c>
      <c r="M65" s="26">
        <v>0</v>
      </c>
      <c r="N65" s="26">
        <v>0</v>
      </c>
      <c r="O65" s="26">
        <f t="shared" si="15"/>
        <v>0</v>
      </c>
      <c r="P65" s="108">
        <v>0</v>
      </c>
      <c r="Q65" s="108">
        <v>0</v>
      </c>
      <c r="R65" s="108">
        <v>0</v>
      </c>
      <c r="S65" s="26">
        <f t="shared" si="5"/>
        <v>0</v>
      </c>
      <c r="T65" s="26">
        <f t="shared" si="3"/>
        <v>0</v>
      </c>
      <c r="U65" s="26">
        <f t="shared" si="6"/>
        <v>0</v>
      </c>
      <c r="V65" s="26">
        <f t="shared" si="6"/>
        <v>0</v>
      </c>
      <c r="W65" s="26">
        <f t="shared" si="6"/>
        <v>0</v>
      </c>
      <c r="X65" s="26">
        <f t="shared" si="7"/>
        <v>0</v>
      </c>
    </row>
    <row r="66" spans="1:24" ht="20.25">
      <c r="A66" s="187">
        <v>60</v>
      </c>
      <c r="B66" s="261" t="s">
        <v>124</v>
      </c>
      <c r="C66" s="26">
        <v>0</v>
      </c>
      <c r="D66" s="26">
        <v>0</v>
      </c>
      <c r="E66" s="26">
        <v>0</v>
      </c>
      <c r="F66" s="26">
        <v>0</v>
      </c>
      <c r="G66" s="26">
        <f t="shared" si="13"/>
        <v>0</v>
      </c>
      <c r="H66" s="26">
        <v>0</v>
      </c>
      <c r="I66" s="26">
        <v>0</v>
      </c>
      <c r="J66" s="26">
        <v>0</v>
      </c>
      <c r="K66" s="26">
        <f t="shared" si="14"/>
        <v>0</v>
      </c>
      <c r="L66" s="26">
        <v>0</v>
      </c>
      <c r="M66" s="26">
        <v>0</v>
      </c>
      <c r="N66" s="26">
        <v>0</v>
      </c>
      <c r="O66" s="26">
        <f t="shared" si="15"/>
        <v>0</v>
      </c>
      <c r="P66" s="108">
        <v>0</v>
      </c>
      <c r="Q66" s="108">
        <v>0</v>
      </c>
      <c r="R66" s="108">
        <v>0</v>
      </c>
      <c r="S66" s="26">
        <f t="shared" si="5"/>
        <v>0</v>
      </c>
      <c r="T66" s="26">
        <f t="shared" si="3"/>
        <v>0</v>
      </c>
      <c r="U66" s="26">
        <f t="shared" si="6"/>
        <v>0</v>
      </c>
      <c r="V66" s="26">
        <f t="shared" si="6"/>
        <v>0</v>
      </c>
      <c r="W66" s="26">
        <f t="shared" si="6"/>
        <v>0</v>
      </c>
      <c r="X66" s="26">
        <f t="shared" si="7"/>
        <v>0</v>
      </c>
    </row>
    <row r="67" spans="1:24" ht="20.25">
      <c r="A67" s="187">
        <v>61</v>
      </c>
      <c r="B67" s="261" t="s">
        <v>125</v>
      </c>
      <c r="C67" s="26">
        <v>0</v>
      </c>
      <c r="D67" s="26">
        <v>0</v>
      </c>
      <c r="E67" s="26">
        <v>0</v>
      </c>
      <c r="F67" s="26">
        <v>0</v>
      </c>
      <c r="G67" s="26">
        <f t="shared" si="13"/>
        <v>0</v>
      </c>
      <c r="H67" s="26">
        <v>0</v>
      </c>
      <c r="I67" s="26">
        <v>0</v>
      </c>
      <c r="J67" s="26">
        <v>0</v>
      </c>
      <c r="K67" s="26">
        <f t="shared" si="14"/>
        <v>0</v>
      </c>
      <c r="L67" s="26">
        <v>0</v>
      </c>
      <c r="M67" s="26">
        <v>0</v>
      </c>
      <c r="N67" s="26">
        <v>0</v>
      </c>
      <c r="O67" s="26">
        <f t="shared" si="15"/>
        <v>0</v>
      </c>
      <c r="P67" s="108">
        <v>0</v>
      </c>
      <c r="Q67" s="108">
        <v>0</v>
      </c>
      <c r="R67" s="108">
        <v>0</v>
      </c>
      <c r="S67" s="26">
        <f t="shared" si="5"/>
        <v>0</v>
      </c>
      <c r="T67" s="26">
        <f t="shared" si="3"/>
        <v>0</v>
      </c>
      <c r="U67" s="26">
        <f t="shared" si="6"/>
        <v>0</v>
      </c>
      <c r="V67" s="26">
        <f t="shared" si="6"/>
        <v>0</v>
      </c>
      <c r="W67" s="26">
        <f t="shared" si="6"/>
        <v>0</v>
      </c>
      <c r="X67" s="26">
        <f t="shared" si="7"/>
        <v>0</v>
      </c>
    </row>
    <row r="68" spans="1:24" ht="20.25">
      <c r="A68" s="187">
        <v>62</v>
      </c>
      <c r="B68" s="261" t="s">
        <v>126</v>
      </c>
      <c r="C68" s="26">
        <v>0</v>
      </c>
      <c r="D68" s="26">
        <v>0</v>
      </c>
      <c r="E68" s="26">
        <v>0</v>
      </c>
      <c r="F68" s="26">
        <v>0</v>
      </c>
      <c r="G68" s="26">
        <f t="shared" si="13"/>
        <v>0</v>
      </c>
      <c r="H68" s="26">
        <v>0</v>
      </c>
      <c r="I68" s="26">
        <v>0</v>
      </c>
      <c r="J68" s="26">
        <v>0</v>
      </c>
      <c r="K68" s="26">
        <f t="shared" si="14"/>
        <v>0</v>
      </c>
      <c r="L68" s="26">
        <v>0</v>
      </c>
      <c r="M68" s="26">
        <v>0</v>
      </c>
      <c r="N68" s="26">
        <v>0</v>
      </c>
      <c r="O68" s="26">
        <f t="shared" si="15"/>
        <v>0</v>
      </c>
      <c r="P68" s="108">
        <v>0</v>
      </c>
      <c r="Q68" s="108">
        <v>0</v>
      </c>
      <c r="R68" s="108">
        <v>0</v>
      </c>
      <c r="S68" s="26">
        <f t="shared" si="5"/>
        <v>0</v>
      </c>
      <c r="T68" s="26">
        <f t="shared" si="3"/>
        <v>0</v>
      </c>
      <c r="U68" s="26">
        <f t="shared" si="6"/>
        <v>0</v>
      </c>
      <c r="V68" s="26">
        <f t="shared" si="6"/>
        <v>0</v>
      </c>
      <c r="W68" s="26">
        <f t="shared" si="6"/>
        <v>0</v>
      </c>
      <c r="X68" s="26">
        <f t="shared" si="7"/>
        <v>0</v>
      </c>
    </row>
    <row r="69" spans="1:24" ht="20.25">
      <c r="A69" s="187">
        <v>63</v>
      </c>
      <c r="B69" s="261" t="s">
        <v>98</v>
      </c>
      <c r="C69" s="26">
        <v>0</v>
      </c>
      <c r="D69" s="26">
        <v>1</v>
      </c>
      <c r="E69" s="26">
        <v>0</v>
      </c>
      <c r="F69" s="26">
        <v>0</v>
      </c>
      <c r="G69" s="26">
        <f t="shared" si="13"/>
        <v>1</v>
      </c>
      <c r="H69" s="26">
        <v>0</v>
      </c>
      <c r="I69" s="26">
        <v>0</v>
      </c>
      <c r="J69" s="26">
        <v>0</v>
      </c>
      <c r="K69" s="26">
        <f t="shared" si="14"/>
        <v>0</v>
      </c>
      <c r="L69" s="26">
        <v>0</v>
      </c>
      <c r="M69" s="26">
        <v>0</v>
      </c>
      <c r="N69" s="26">
        <v>0</v>
      </c>
      <c r="O69" s="26">
        <f t="shared" si="15"/>
        <v>0</v>
      </c>
      <c r="P69" s="108">
        <v>0</v>
      </c>
      <c r="Q69" s="108">
        <v>0</v>
      </c>
      <c r="R69" s="108">
        <v>0</v>
      </c>
      <c r="S69" s="26">
        <f t="shared" si="5"/>
        <v>0</v>
      </c>
      <c r="T69" s="26">
        <f t="shared" si="3"/>
        <v>0</v>
      </c>
      <c r="U69" s="26">
        <f t="shared" si="6"/>
        <v>1</v>
      </c>
      <c r="V69" s="26">
        <f t="shared" si="6"/>
        <v>0</v>
      </c>
      <c r="W69" s="26">
        <f t="shared" si="6"/>
        <v>0</v>
      </c>
      <c r="X69" s="26">
        <f t="shared" si="7"/>
        <v>1</v>
      </c>
    </row>
    <row r="70" spans="1:24" ht="20.25">
      <c r="A70" s="187">
        <v>64</v>
      </c>
      <c r="B70" s="261" t="s">
        <v>108</v>
      </c>
      <c r="C70" s="26">
        <v>0</v>
      </c>
      <c r="D70" s="26">
        <v>0</v>
      </c>
      <c r="E70" s="26">
        <v>0</v>
      </c>
      <c r="F70" s="26">
        <v>0</v>
      </c>
      <c r="G70" s="26">
        <f t="shared" si="13"/>
        <v>0</v>
      </c>
      <c r="H70" s="26">
        <v>0</v>
      </c>
      <c r="I70" s="26">
        <v>0</v>
      </c>
      <c r="J70" s="26">
        <v>0</v>
      </c>
      <c r="K70" s="26">
        <f t="shared" si="14"/>
        <v>0</v>
      </c>
      <c r="L70" s="26">
        <v>0</v>
      </c>
      <c r="M70" s="26">
        <v>0</v>
      </c>
      <c r="N70" s="26">
        <v>0</v>
      </c>
      <c r="O70" s="26">
        <f t="shared" si="15"/>
        <v>0</v>
      </c>
      <c r="P70" s="108">
        <v>0</v>
      </c>
      <c r="Q70" s="108">
        <v>0</v>
      </c>
      <c r="R70" s="108">
        <v>0</v>
      </c>
      <c r="S70" s="26">
        <f t="shared" si="5"/>
        <v>0</v>
      </c>
      <c r="T70" s="26">
        <f t="shared" si="3"/>
        <v>0</v>
      </c>
      <c r="U70" s="26">
        <f t="shared" si="6"/>
        <v>0</v>
      </c>
      <c r="V70" s="26">
        <f t="shared" si="6"/>
        <v>0</v>
      </c>
      <c r="W70" s="26">
        <f t="shared" si="6"/>
        <v>0</v>
      </c>
      <c r="X70" s="26">
        <f t="shared" si="7"/>
        <v>0</v>
      </c>
    </row>
    <row r="71" spans="1:24" ht="20.25">
      <c r="A71" s="187">
        <v>65</v>
      </c>
      <c r="B71" s="261" t="s">
        <v>151</v>
      </c>
      <c r="C71" s="26">
        <v>0</v>
      </c>
      <c r="D71" s="26">
        <v>0</v>
      </c>
      <c r="E71" s="26">
        <v>0</v>
      </c>
      <c r="F71" s="26">
        <v>0</v>
      </c>
      <c r="G71" s="26">
        <f t="shared" si="13"/>
        <v>0</v>
      </c>
      <c r="H71" s="26">
        <v>0</v>
      </c>
      <c r="I71" s="26">
        <v>0</v>
      </c>
      <c r="J71" s="26">
        <v>0</v>
      </c>
      <c r="K71" s="26">
        <f t="shared" si="14"/>
        <v>0</v>
      </c>
      <c r="L71" s="26">
        <v>0</v>
      </c>
      <c r="M71" s="26">
        <v>0</v>
      </c>
      <c r="N71" s="26">
        <v>0</v>
      </c>
      <c r="O71" s="26">
        <f t="shared" si="15"/>
        <v>0</v>
      </c>
      <c r="P71" s="108">
        <v>0</v>
      </c>
      <c r="Q71" s="108">
        <v>0</v>
      </c>
      <c r="R71" s="108">
        <v>0</v>
      </c>
      <c r="S71" s="26">
        <f t="shared" si="5"/>
        <v>0</v>
      </c>
      <c r="T71" s="26">
        <f aca="true" t="shared" si="16" ref="T71:T77">SUM(C71)</f>
        <v>0</v>
      </c>
      <c r="U71" s="26">
        <f t="shared" si="6"/>
        <v>0</v>
      </c>
      <c r="V71" s="26">
        <f t="shared" si="6"/>
        <v>0</v>
      </c>
      <c r="W71" s="26">
        <f t="shared" si="6"/>
        <v>0</v>
      </c>
      <c r="X71" s="26">
        <f t="shared" si="7"/>
        <v>0</v>
      </c>
    </row>
    <row r="72" spans="1:24" ht="20.25">
      <c r="A72" s="187">
        <v>66</v>
      </c>
      <c r="B72" s="261" t="s">
        <v>99</v>
      </c>
      <c r="C72" s="26">
        <v>0</v>
      </c>
      <c r="D72" s="26">
        <v>0</v>
      </c>
      <c r="E72" s="26">
        <v>0</v>
      </c>
      <c r="F72" s="26">
        <v>0</v>
      </c>
      <c r="G72" s="26">
        <f t="shared" si="13"/>
        <v>0</v>
      </c>
      <c r="H72" s="26">
        <v>0</v>
      </c>
      <c r="I72" s="26">
        <v>0</v>
      </c>
      <c r="J72" s="26">
        <v>0</v>
      </c>
      <c r="K72" s="26">
        <f t="shared" si="14"/>
        <v>0</v>
      </c>
      <c r="L72" s="26">
        <v>0</v>
      </c>
      <c r="M72" s="26">
        <v>0</v>
      </c>
      <c r="N72" s="26">
        <v>0</v>
      </c>
      <c r="O72" s="26">
        <f t="shared" si="15"/>
        <v>0</v>
      </c>
      <c r="P72" s="108">
        <v>0</v>
      </c>
      <c r="Q72" s="108">
        <v>0</v>
      </c>
      <c r="R72" s="108">
        <v>0</v>
      </c>
      <c r="S72" s="26">
        <f aca="true" t="shared" si="17" ref="S72:S77">SUM(P72:R72)</f>
        <v>0</v>
      </c>
      <c r="T72" s="26">
        <f t="shared" si="16"/>
        <v>0</v>
      </c>
      <c r="U72" s="26">
        <f aca="true" t="shared" si="18" ref="U72:W77">SUM(D72,H72,L72,P72)</f>
        <v>0</v>
      </c>
      <c r="V72" s="26">
        <f t="shared" si="18"/>
        <v>0</v>
      </c>
      <c r="W72" s="26">
        <f t="shared" si="18"/>
        <v>0</v>
      </c>
      <c r="X72" s="26">
        <f aca="true" t="shared" si="19" ref="X72:X77">SUM(T72:W72)</f>
        <v>0</v>
      </c>
    </row>
    <row r="73" spans="1:24" ht="20.25">
      <c r="A73" s="187">
        <v>67</v>
      </c>
      <c r="B73" s="261" t="s">
        <v>100</v>
      </c>
      <c r="C73" s="26">
        <v>0</v>
      </c>
      <c r="D73" s="26">
        <v>0</v>
      </c>
      <c r="E73" s="26">
        <v>0</v>
      </c>
      <c r="F73" s="26">
        <v>0</v>
      </c>
      <c r="G73" s="26">
        <f t="shared" si="13"/>
        <v>0</v>
      </c>
      <c r="H73" s="26">
        <v>0</v>
      </c>
      <c r="I73" s="26">
        <v>0</v>
      </c>
      <c r="J73" s="26">
        <v>0</v>
      </c>
      <c r="K73" s="26">
        <f t="shared" si="14"/>
        <v>0</v>
      </c>
      <c r="L73" s="26">
        <v>0</v>
      </c>
      <c r="M73" s="26">
        <v>0</v>
      </c>
      <c r="N73" s="26">
        <v>0</v>
      </c>
      <c r="O73" s="26">
        <f t="shared" si="15"/>
        <v>0</v>
      </c>
      <c r="P73" s="108">
        <v>0</v>
      </c>
      <c r="Q73" s="108">
        <v>0</v>
      </c>
      <c r="R73" s="108">
        <v>0</v>
      </c>
      <c r="S73" s="26">
        <f t="shared" si="17"/>
        <v>0</v>
      </c>
      <c r="T73" s="26">
        <f t="shared" si="16"/>
        <v>0</v>
      </c>
      <c r="U73" s="26">
        <f t="shared" si="18"/>
        <v>0</v>
      </c>
      <c r="V73" s="26">
        <f t="shared" si="18"/>
        <v>0</v>
      </c>
      <c r="W73" s="26">
        <f t="shared" si="18"/>
        <v>0</v>
      </c>
      <c r="X73" s="26">
        <f t="shared" si="19"/>
        <v>0</v>
      </c>
    </row>
    <row r="74" spans="1:24" ht="20.25">
      <c r="A74" s="187">
        <v>68</v>
      </c>
      <c r="B74" s="261" t="s">
        <v>130</v>
      </c>
      <c r="C74" s="26">
        <v>0</v>
      </c>
      <c r="D74" s="26">
        <v>0</v>
      </c>
      <c r="E74" s="26">
        <v>0</v>
      </c>
      <c r="F74" s="26">
        <v>0</v>
      </c>
      <c r="G74" s="26">
        <f t="shared" si="13"/>
        <v>0</v>
      </c>
      <c r="H74" s="26">
        <v>0</v>
      </c>
      <c r="I74" s="26">
        <v>0</v>
      </c>
      <c r="J74" s="26">
        <v>0</v>
      </c>
      <c r="K74" s="26">
        <f t="shared" si="14"/>
        <v>0</v>
      </c>
      <c r="L74" s="26">
        <v>0</v>
      </c>
      <c r="M74" s="26">
        <v>0</v>
      </c>
      <c r="N74" s="26">
        <v>0</v>
      </c>
      <c r="O74" s="26">
        <f t="shared" si="15"/>
        <v>0</v>
      </c>
      <c r="P74" s="108">
        <v>0</v>
      </c>
      <c r="Q74" s="108">
        <v>0</v>
      </c>
      <c r="R74" s="108">
        <v>0</v>
      </c>
      <c r="S74" s="26">
        <f t="shared" si="17"/>
        <v>0</v>
      </c>
      <c r="T74" s="26">
        <f t="shared" si="16"/>
        <v>0</v>
      </c>
      <c r="U74" s="26">
        <f t="shared" si="18"/>
        <v>0</v>
      </c>
      <c r="V74" s="26">
        <f t="shared" si="18"/>
        <v>0</v>
      </c>
      <c r="W74" s="26">
        <f t="shared" si="18"/>
        <v>0</v>
      </c>
      <c r="X74" s="26">
        <f t="shared" si="19"/>
        <v>0</v>
      </c>
    </row>
    <row r="75" spans="1:24" ht="20.25">
      <c r="A75" s="187">
        <v>69</v>
      </c>
      <c r="B75" s="261" t="s">
        <v>89</v>
      </c>
      <c r="C75" s="26">
        <v>0</v>
      </c>
      <c r="D75" s="26">
        <v>0</v>
      </c>
      <c r="E75" s="26">
        <v>0</v>
      </c>
      <c r="F75" s="26">
        <v>0</v>
      </c>
      <c r="G75" s="26">
        <f t="shared" si="13"/>
        <v>0</v>
      </c>
      <c r="H75" s="26">
        <v>0</v>
      </c>
      <c r="I75" s="26">
        <v>1</v>
      </c>
      <c r="J75" s="26">
        <v>0</v>
      </c>
      <c r="K75" s="26">
        <f t="shared" si="14"/>
        <v>1</v>
      </c>
      <c r="L75" s="26">
        <v>0</v>
      </c>
      <c r="M75" s="26">
        <v>0</v>
      </c>
      <c r="N75" s="26">
        <v>0</v>
      </c>
      <c r="O75" s="26">
        <f t="shared" si="15"/>
        <v>0</v>
      </c>
      <c r="P75" s="108">
        <v>0</v>
      </c>
      <c r="Q75" s="108">
        <v>0</v>
      </c>
      <c r="R75" s="108">
        <v>0</v>
      </c>
      <c r="S75" s="26">
        <f t="shared" si="17"/>
        <v>0</v>
      </c>
      <c r="T75" s="26">
        <f t="shared" si="16"/>
        <v>0</v>
      </c>
      <c r="U75" s="26">
        <f t="shared" si="18"/>
        <v>0</v>
      </c>
      <c r="V75" s="26">
        <f t="shared" si="18"/>
        <v>1</v>
      </c>
      <c r="W75" s="26">
        <f t="shared" si="18"/>
        <v>0</v>
      </c>
      <c r="X75" s="26">
        <f t="shared" si="19"/>
        <v>1</v>
      </c>
    </row>
    <row r="76" spans="1:24" ht="20.25">
      <c r="A76" s="187">
        <v>70</v>
      </c>
      <c r="B76" s="261" t="s">
        <v>90</v>
      </c>
      <c r="C76" s="26">
        <v>0</v>
      </c>
      <c r="D76" s="26">
        <v>0</v>
      </c>
      <c r="E76" s="26">
        <v>1</v>
      </c>
      <c r="F76" s="26">
        <v>0</v>
      </c>
      <c r="G76" s="26">
        <f t="shared" si="13"/>
        <v>1</v>
      </c>
      <c r="H76" s="26">
        <v>0</v>
      </c>
      <c r="I76" s="26">
        <v>0</v>
      </c>
      <c r="J76" s="26">
        <v>0</v>
      </c>
      <c r="K76" s="26">
        <f t="shared" si="14"/>
        <v>0</v>
      </c>
      <c r="L76" s="26">
        <v>0</v>
      </c>
      <c r="M76" s="26">
        <v>0</v>
      </c>
      <c r="N76" s="26">
        <v>0</v>
      </c>
      <c r="O76" s="26">
        <f t="shared" si="15"/>
        <v>0</v>
      </c>
      <c r="P76" s="108">
        <v>0</v>
      </c>
      <c r="Q76" s="108">
        <v>0</v>
      </c>
      <c r="R76" s="108">
        <v>0</v>
      </c>
      <c r="S76" s="26">
        <f t="shared" si="17"/>
        <v>0</v>
      </c>
      <c r="T76" s="26">
        <f t="shared" si="16"/>
        <v>0</v>
      </c>
      <c r="U76" s="26">
        <f t="shared" si="18"/>
        <v>0</v>
      </c>
      <c r="V76" s="26">
        <f t="shared" si="18"/>
        <v>1</v>
      </c>
      <c r="W76" s="26">
        <f t="shared" si="18"/>
        <v>0</v>
      </c>
      <c r="X76" s="26">
        <f t="shared" si="19"/>
        <v>1</v>
      </c>
    </row>
    <row r="77" spans="1:24" ht="20.25">
      <c r="A77" s="187">
        <v>71</v>
      </c>
      <c r="B77" s="261" t="s">
        <v>91</v>
      </c>
      <c r="C77" s="26">
        <v>0</v>
      </c>
      <c r="D77" s="26">
        <v>0</v>
      </c>
      <c r="E77" s="26">
        <v>0</v>
      </c>
      <c r="F77" s="26">
        <v>0</v>
      </c>
      <c r="G77" s="26">
        <f t="shared" si="13"/>
        <v>0</v>
      </c>
      <c r="H77" s="26">
        <v>0</v>
      </c>
      <c r="I77" s="26">
        <v>0</v>
      </c>
      <c r="J77" s="26">
        <v>0</v>
      </c>
      <c r="K77" s="26">
        <f t="shared" si="14"/>
        <v>0</v>
      </c>
      <c r="L77" s="26">
        <v>0</v>
      </c>
      <c r="M77" s="26">
        <v>0</v>
      </c>
      <c r="N77" s="26">
        <v>0</v>
      </c>
      <c r="O77" s="26">
        <f t="shared" si="15"/>
        <v>0</v>
      </c>
      <c r="P77" s="108">
        <v>0</v>
      </c>
      <c r="Q77" s="108">
        <v>0</v>
      </c>
      <c r="R77" s="108">
        <v>0</v>
      </c>
      <c r="S77" s="26">
        <f t="shared" si="17"/>
        <v>0</v>
      </c>
      <c r="T77" s="106">
        <f t="shared" si="16"/>
        <v>0</v>
      </c>
      <c r="U77" s="26">
        <f t="shared" si="18"/>
        <v>0</v>
      </c>
      <c r="V77" s="26">
        <f t="shared" si="18"/>
        <v>0</v>
      </c>
      <c r="W77" s="26">
        <f t="shared" si="18"/>
        <v>0</v>
      </c>
      <c r="X77" s="26">
        <f t="shared" si="19"/>
        <v>0</v>
      </c>
    </row>
    <row r="78" spans="1:24" s="120" customFormat="1" ht="21">
      <c r="A78" s="15"/>
      <c r="B78" s="11" t="s">
        <v>20</v>
      </c>
      <c r="C78" s="158">
        <f aca="true" t="shared" si="20" ref="C78:O78">SUM(C7,C8:C14,C16:C51,C53:C77)</f>
        <v>14</v>
      </c>
      <c r="D78" s="158">
        <f t="shared" si="20"/>
        <v>152</v>
      </c>
      <c r="E78" s="158">
        <f t="shared" si="20"/>
        <v>127</v>
      </c>
      <c r="F78" s="158">
        <f t="shared" si="20"/>
        <v>13</v>
      </c>
      <c r="G78" s="158">
        <f t="shared" si="20"/>
        <v>306</v>
      </c>
      <c r="H78" s="158">
        <f t="shared" si="20"/>
        <v>1</v>
      </c>
      <c r="I78" s="158">
        <f t="shared" si="20"/>
        <v>18</v>
      </c>
      <c r="J78" s="158">
        <f t="shared" si="20"/>
        <v>12</v>
      </c>
      <c r="K78" s="158">
        <f t="shared" si="20"/>
        <v>31</v>
      </c>
      <c r="L78" s="158">
        <f t="shared" si="20"/>
        <v>0</v>
      </c>
      <c r="M78" s="158">
        <f t="shared" si="20"/>
        <v>0</v>
      </c>
      <c r="N78" s="158">
        <f t="shared" si="20"/>
        <v>2</v>
      </c>
      <c r="O78" s="158">
        <f t="shared" si="20"/>
        <v>2</v>
      </c>
      <c r="P78" s="158">
        <f>SUM(P7:P77)</f>
        <v>0</v>
      </c>
      <c r="Q78" s="158">
        <f>SUM(Q7:Q77)</f>
        <v>0</v>
      </c>
      <c r="R78" s="158">
        <f>SUM(R7:R77)</f>
        <v>1</v>
      </c>
      <c r="S78" s="158">
        <f>SUM(S7:S77)</f>
        <v>1</v>
      </c>
      <c r="T78" s="158">
        <f>SUM(T7,T8:T14,T16:T51,T53:T77)</f>
        <v>14</v>
      </c>
      <c r="U78" s="158">
        <f>SUM(U7,U8:U14,U16:U51,U53:U77)</f>
        <v>153</v>
      </c>
      <c r="V78" s="158">
        <f>SUM(V7,V8:V14,V16:V51,V53:V77)</f>
        <v>145</v>
      </c>
      <c r="W78" s="158">
        <f>SUM(W7,W8:W14,W16:W51,W53:W77)</f>
        <v>28</v>
      </c>
      <c r="X78" s="252">
        <f>SUM(X7,X8:X14,X16:X51,X53:X77)</f>
        <v>340</v>
      </c>
    </row>
    <row r="79" spans="2:23" s="65" customFormat="1" ht="20.25" customHeight="1">
      <c r="B79" s="216"/>
      <c r="C79" s="216"/>
      <c r="D79" s="216"/>
      <c r="E79" s="216"/>
      <c r="F79" s="216"/>
      <c r="G79" s="216"/>
      <c r="H79" s="216"/>
      <c r="I79" s="216"/>
      <c r="J79" s="216" t="s">
        <v>300</v>
      </c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2:23" s="65" customFormat="1" ht="19.5" customHeight="1">
      <c r="B80" s="559"/>
      <c r="C80" s="559"/>
      <c r="D80" s="559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246"/>
      <c r="V80" s="68"/>
      <c r="W80" s="68"/>
    </row>
    <row r="81" spans="2:23" s="65" customFormat="1" ht="20.25" customHeight="1">
      <c r="B81" s="559" t="s">
        <v>383</v>
      </c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</row>
    <row r="82" spans="2:23" s="65" customFormat="1" ht="20.25" customHeight="1">
      <c r="B82" s="616"/>
      <c r="C82" s="616"/>
      <c r="D82" s="616"/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  <c r="P82" s="616"/>
      <c r="Q82" s="616"/>
      <c r="R82" s="616"/>
      <c r="S82" s="616"/>
      <c r="T82" s="616"/>
      <c r="U82" s="172"/>
      <c r="V82" s="32"/>
      <c r="W82" s="32"/>
    </row>
    <row r="83" spans="2:23" s="65" customFormat="1" ht="19.5" customHeight="1">
      <c r="B83" s="245"/>
      <c r="C83" s="20"/>
      <c r="D83" s="20"/>
      <c r="E83" s="20"/>
      <c r="F83" s="120"/>
      <c r="G83" s="120"/>
      <c r="H83" s="20"/>
      <c r="I83" s="20"/>
      <c r="J83" s="20"/>
      <c r="K83" s="120"/>
      <c r="L83" s="121"/>
      <c r="M83" s="121"/>
      <c r="N83" s="121"/>
      <c r="O83" s="30"/>
      <c r="P83" s="39"/>
      <c r="Q83" s="39"/>
      <c r="R83" s="39"/>
      <c r="S83" s="39"/>
      <c r="T83" s="120"/>
      <c r="U83" s="20"/>
      <c r="V83" s="20"/>
      <c r="W83" s="20"/>
    </row>
    <row r="84" spans="2:23" s="65" customFormat="1" ht="20.25" customHeight="1">
      <c r="B84" s="10" t="s">
        <v>196</v>
      </c>
      <c r="C84" s="20"/>
      <c r="D84" s="20"/>
      <c r="E84" s="120"/>
      <c r="F84" s="120"/>
      <c r="G84" s="20"/>
      <c r="H84" s="20"/>
      <c r="I84" s="20"/>
      <c r="J84" s="20"/>
      <c r="K84" s="120"/>
      <c r="L84" s="121"/>
      <c r="M84" s="121"/>
      <c r="N84" s="121"/>
      <c r="O84" s="30"/>
      <c r="P84" s="39"/>
      <c r="Q84" s="39"/>
      <c r="R84" s="39"/>
      <c r="S84" s="39"/>
      <c r="T84" s="120"/>
      <c r="U84" s="20"/>
      <c r="V84" s="20"/>
      <c r="W84" s="20"/>
    </row>
    <row r="85" spans="2:23" s="65" customFormat="1" ht="20.25" customHeight="1">
      <c r="B85" s="10" t="s">
        <v>366</v>
      </c>
      <c r="C85" s="101"/>
      <c r="D85" s="20"/>
      <c r="E85" s="120"/>
      <c r="F85" s="120"/>
      <c r="G85" s="20"/>
      <c r="H85" s="20"/>
      <c r="I85" s="20"/>
      <c r="J85" s="20"/>
      <c r="K85" s="120"/>
      <c r="L85" s="121"/>
      <c r="M85" s="121"/>
      <c r="N85" s="121"/>
      <c r="O85" s="30"/>
      <c r="P85" s="39"/>
      <c r="Q85" s="39"/>
      <c r="R85" s="39"/>
      <c r="S85" s="39"/>
      <c r="T85" s="120"/>
      <c r="U85" s="20"/>
      <c r="V85" s="20"/>
      <c r="W85" s="20"/>
    </row>
    <row r="86" spans="2:23" s="65" customFormat="1" ht="20.25" customHeight="1">
      <c r="B86" s="10" t="s">
        <v>307</v>
      </c>
      <c r="C86" s="20"/>
      <c r="D86" s="20"/>
      <c r="E86" s="120"/>
      <c r="F86" s="120"/>
      <c r="G86" s="20"/>
      <c r="H86" s="20"/>
      <c r="I86" s="20"/>
      <c r="J86" s="20"/>
      <c r="K86" s="120"/>
      <c r="L86" s="121"/>
      <c r="M86" s="121"/>
      <c r="N86" s="121"/>
      <c r="O86" s="30"/>
      <c r="P86" s="39"/>
      <c r="Q86" s="39"/>
      <c r="R86" s="39"/>
      <c r="S86" s="39"/>
      <c r="T86" s="120"/>
      <c r="U86" s="20"/>
      <c r="V86" s="20"/>
      <c r="W86" s="20"/>
    </row>
    <row r="87" spans="3:11" s="65" customFormat="1" ht="21.75">
      <c r="C87" s="101"/>
      <c r="D87" s="20"/>
      <c r="E87" s="120"/>
      <c r="G87" s="155"/>
      <c r="H87" s="155"/>
      <c r="I87" s="155"/>
      <c r="J87" s="155"/>
      <c r="K87" s="155"/>
    </row>
    <row r="88" spans="3:11" s="65" customFormat="1" ht="21.75">
      <c r="C88" s="20"/>
      <c r="D88" s="20"/>
      <c r="E88" s="120"/>
      <c r="G88" s="155"/>
      <c r="H88" s="155"/>
      <c r="I88" s="155"/>
      <c r="J88" s="155"/>
      <c r="K88" s="155"/>
    </row>
    <row r="89" spans="7:11" s="65" customFormat="1" ht="21.75">
      <c r="G89" s="155"/>
      <c r="H89" s="155"/>
      <c r="I89" s="155"/>
      <c r="J89" s="155"/>
      <c r="K89" s="155"/>
    </row>
    <row r="90" spans="7:11" s="65" customFormat="1" ht="21.75">
      <c r="G90" s="155"/>
      <c r="H90" s="155"/>
      <c r="I90" s="155"/>
      <c r="J90" s="155"/>
      <c r="K90" s="155"/>
    </row>
    <row r="91" spans="1:2" ht="20.25">
      <c r="A91" s="10"/>
      <c r="B91" s="10"/>
    </row>
    <row r="92" spans="1:2" ht="20.25">
      <c r="A92" s="10"/>
      <c r="B92" s="10"/>
    </row>
    <row r="93" spans="1:2" ht="20.25">
      <c r="A93" s="10"/>
      <c r="B93" s="10"/>
    </row>
    <row r="94" spans="1:2" ht="20.25">
      <c r="A94" s="10"/>
      <c r="B94" s="10"/>
    </row>
    <row r="95" spans="1:2" ht="20.25">
      <c r="A95" s="10"/>
      <c r="B95" s="10"/>
    </row>
  </sheetData>
  <mergeCells count="11">
    <mergeCell ref="B80:T80"/>
    <mergeCell ref="B81:W81"/>
    <mergeCell ref="B82:T82"/>
    <mergeCell ref="L5:O5"/>
    <mergeCell ref="P5:S5"/>
    <mergeCell ref="P4:S4"/>
    <mergeCell ref="C3:X3"/>
    <mergeCell ref="C4:O4"/>
    <mergeCell ref="T4:X5"/>
    <mergeCell ref="C5:G5"/>
    <mergeCell ref="H5:K5"/>
  </mergeCells>
  <printOptions horizontalCentered="1"/>
  <pageMargins left="0.354330708661417" right="0" top="0.590551181102362" bottom="0.24" header="0.511811023622047" footer="0.36"/>
  <pageSetup horizontalDpi="600" verticalDpi="600" orientation="landscape" paperSize="9" r:id="rId2"/>
  <headerFooter alignWithMargins="0">
    <oddHeader>&amp;R&amp;"EucrosiaUPC,Regular"&amp;P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ku</cp:lastModifiedBy>
  <cp:lastPrinted>2007-11-21T04:47:54Z</cp:lastPrinted>
  <dcterms:created xsi:type="dcterms:W3CDTF">2002-11-06T01:16:31Z</dcterms:created>
  <dcterms:modified xsi:type="dcterms:W3CDTF">2007-11-21T04:55:02Z</dcterms:modified>
  <cp:category/>
  <cp:version/>
  <cp:contentType/>
  <cp:contentStatus/>
</cp:coreProperties>
</file>