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602" activeTab="1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สาย ก." sheetId="7" r:id="rId7"/>
    <sheet name="ชำนาญการ-เชี่ยวชาญ" sheetId="8" r:id="rId8"/>
    <sheet name="นักวิจัย" sheetId="9" r:id="rId9"/>
    <sheet name="สาย ก แยกวุฒิ" sheetId="10" r:id="rId10"/>
  </sheets>
  <definedNames>
    <definedName name="_xlnm.Print_Area" localSheetId="9">'สาย ก แยกวุฒิ'!$A$1:$BF$56</definedName>
    <definedName name="_xlnm.Print_Titles" localSheetId="2">'ข้าราชการ'!$80:$84</definedName>
    <definedName name="_xlnm.Print_Titles" localSheetId="7">'ชำนาญการ-เชี่ยวชาญ'!$1:$6</definedName>
    <definedName name="_xlnm.Print_Titles" localSheetId="8">'นักวิจัย'!$1:$4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9">'สาย ก แยกวุฒิ'!$1:$5</definedName>
    <definedName name="_xlnm.Print_Titles" localSheetId="6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<sst xmlns="http://schemas.openxmlformats.org/spreadsheetml/2006/main" count="1254" uniqueCount="335">
  <si>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</si>
  <si>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</si>
  <si>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</si>
  <si>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</si>
  <si>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</si>
  <si>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</si>
  <si>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</si>
  <si>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</si>
  <si>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</si>
  <si>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</si>
  <si>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</si>
  <si>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</si>
  <si>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</si>
  <si>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</si>
  <si>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</si>
  <si>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</si>
  <si>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</si>
  <si>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</si>
  <si>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</si>
  <si>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</si>
  <si>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</si>
  <si>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</si>
  <si>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</si>
  <si>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</si>
  <si>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</si>
  <si>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</si>
  <si>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</si>
  <si>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</si>
  <si>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</si>
  <si>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</si>
  <si>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</si>
  <si>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</si>
  <si>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</si>
  <si>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</si>
  <si>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</si>
  <si>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</si>
  <si>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</si>
  <si>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</si>
  <si>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</si>
  <si>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</si>
  <si>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</si>
  <si>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</si>
  <si>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</si>
  <si>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</si>
  <si>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</si>
  <si>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</si>
  <si>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</si>
  <si>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</si>
  <si>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</si>
  <si>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</si>
  <si>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</si>
  <si>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</si>
  <si>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</si>
  <si>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</si>
  <si>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</si>
  <si>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</si>
  <si>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</si>
  <si>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</si>
  <si>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</si>
  <si>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</si>
  <si>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</si>
  <si>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</si>
  <si>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</si>
  <si>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</si>
  <si>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</si>
  <si>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</si>
  <si>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</si>
  <si>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</si>
  <si>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</si>
  <si>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</si>
  <si>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</si>
  <si>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</si>
  <si>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</si>
  <si>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</si>
  <si>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</si>
  <si>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</si>
  <si>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</si>
  <si>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</si>
  <si>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</si>
  <si>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</si>
  <si>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</si>
  <si>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</si>
  <si>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</si>
  <si>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</si>
  <si>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</si>
  <si>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</si>
  <si>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</si>
  <si>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</si>
  <si>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</si>
  <si>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</si>
  <si>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</si>
  <si>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</si>
  <si>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</si>
  <si>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</si>
  <si>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</si>
  <si>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</si>
  <si>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</si>
  <si>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</si>
  <si>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</si>
  <si>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</si>
  <si>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</si>
  <si>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</si>
  <si>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</si>
  <si>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</si>
  <si>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</si>
  <si>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</si>
  <si>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</si>
  <si>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</si>
  <si>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</si>
  <si>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</si>
  <si>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</si>
  <si>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</si>
  <si>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</si>
  <si>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</si>
  <si>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</si>
  <si>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</si>
  <si>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</si>
  <si>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</si>
  <si>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</si>
  <si>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</si>
  <si>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</si>
  <si>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</si>
  <si>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</si>
  <si>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</si>
  <si>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</si>
  <si>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</si>
  <si>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</si>
  <si>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</si>
  <si>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</si>
  <si>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</si>
  <si>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</si>
  <si>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</si>
  <si>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</si>
  <si>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</si>
  <si>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</si>
  <si>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</si>
  <si>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</si>
  <si>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</si>
  <si>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</si>
  <si>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</si>
  <si>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</si>
  <si>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</si>
  <si>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</si>
  <si>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</si>
  <si>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</si>
  <si>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</si>
  <si>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</si>
  <si>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</si>
  <si>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</si>
  <si>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</si>
  <si>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</si>
  <si>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</si>
  <si>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</si>
  <si>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</si>
  <si>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</si>
  <si>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</si>
  <si>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</si>
  <si>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</si>
  <si>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</si>
  <si>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</si>
  <si>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</si>
  <si>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</si>
  <si>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</si>
  <si>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</si>
  <si>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</si>
  <si>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</si>
  <si>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</si>
  <si>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</si>
  <si>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</si>
  <si>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</si>
  <si>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</si>
  <si>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</si>
  <si>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</si>
  <si>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</si>
  <si>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</si>
  <si>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</si>
  <si>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</si>
  <si>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</si>
  <si>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</si>
  <si>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</si>
  <si>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</si>
  <si>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</si>
  <si>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</si>
  <si>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</si>
  <si>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</si>
  <si>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</si>
  <si>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</si>
  <si>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</si>
  <si>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</si>
  <si>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</si>
  <si>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</si>
  <si>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</si>
  <si>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</si>
  <si>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</si>
  <si>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</si>
  <si>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</si>
  <si>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</si>
  <si>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</si>
  <si>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</si>
  <si>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</si>
  <si>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</si>
  <si>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</si>
  <si>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</si>
  <si>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</si>
  <si>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</si>
  <si>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</si>
  <si>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</si>
  <si>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</si>
  <si>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</si>
  <si>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</si>
  <si>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</si>
  <si>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</si>
  <si>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</si>
  <si>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</si>
  <si>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</si>
  <si>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</si>
  <si>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</si>
  <si>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</si>
  <si>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</si>
  <si>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</si>
  <si>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</si>
  <si>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</si>
  <si>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</si>
  <si>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</si>
  <si>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</si>
  <si>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</si>
  <si>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</si>
  <si>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</si>
  <si>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</si>
  <si>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</si>
  <si>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</si>
  <si>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</si>
  <si>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</si>
  <si>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</si>
  <si>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</si>
  <si>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</si>
  <si>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</si>
  <si>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</si>
  <si>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</si>
  <si>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</si>
  <si>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</si>
  <si>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</si>
  <si>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</si>
  <si>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</si>
  <si>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</si>
  <si>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</si>
  <si>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</si>
  <si>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</si>
  <si>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</si>
  <si>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</si>
  <si>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</si>
  <si>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</si>
  <si>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</si>
  <si>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</si>
  <si>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</si>
  <si>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</si>
  <si>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</si>
  <si>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</si>
  <si>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</si>
  <si>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</si>
  <si>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</si>
  <si>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</si>
  <si>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</si>
  <si>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</si>
  <si>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</si>
  <si>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</si>
  <si>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สถาบันวิจัยและพัฒนาแห่ง ม.ก.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</si>
  <si>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</si>
  <si>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</si>
  <si>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</si>
  <si>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</si>
  <si>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</si>
  <si>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 xml:space="preserve">คณะทรัพยากรธรรมชาติและอุตสาหกรรมเกษตร - </t>
  </si>
  <si>
    <t xml:space="preserve">คณะวิทยาศาสตร์และวิศวกรรมศาสตร์ - </t>
  </si>
  <si>
    <t>คณะศิลปศาสตร์และวิทยาการจัดการ -</t>
  </si>
  <si>
    <t>คณะวิศวกรรมศาสตร์ วิทยาเขตศรีราชา</t>
  </si>
  <si>
    <t>บัณฑิตศึกษาสถาน วิทยาเขตศรีราชา</t>
  </si>
  <si>
    <t>พนักงานมหาวิทยาลัยเงินงบประมาณ</t>
  </si>
  <si>
    <t>พนักงานมหาวิทยาลัยเงินรายได้</t>
  </si>
  <si>
    <t>ลูกจ้างชั่วคราวชาวต่างประเทศ</t>
  </si>
  <si>
    <t>อาจารย์ผู้มีความรู้ความสามารถพิเศษ</t>
  </si>
  <si>
    <t>รวมทั้งหมด</t>
  </si>
  <si>
    <t>ตำแหน่ง</t>
  </si>
  <si>
    <t>รวมวิทยาเขตเฉลิมพระเกียรติ จ.สกลนคร</t>
  </si>
  <si>
    <t>รวม...</t>
  </si>
  <si>
    <t>ที่มา :  ข้อมูลกองการเจ้าหน้าที่ ข้อมูล ณ วันที่ 31 พ.ค. 2549</t>
  </si>
  <si>
    <t>ตารางที่ 1  จำนวนบุคลากร สาย ก  มหาวิทยาลัยเกษตรศาสตร์  แยกตามวุฒิการศึกษา และตำแหน่งทางวิชาการ ประจำเดือน พฤษภาคม 2549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</si>
  <si>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</si>
  <si>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</si>
  <si>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</si>
  <si>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</si>
  <si>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</si>
  <si>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</si>
  <si>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</si>
  <si>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</si>
  <si>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</si>
  <si>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</si>
  <si>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</si>
  <si>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</si>
  <si>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</si>
  <si>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</si>
  <si>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</si>
  <si>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</si>
  <si>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</si>
  <si>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</si>
  <si>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>หมายเหตุ  เฉพาะสำนักงานอธิการบดี  คำนวณสัดส่วนจากยอดรวมสาย ก ทั้งหมด เช่น ก:ข = 1:141/2775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</si>
  <si>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</si>
  <si>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</si>
  <si>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</si>
  <si>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</si>
  <si>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</si>
  <si>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</si>
  <si>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</si>
  <si>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</si>
  <si>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</si>
  <si>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</si>
  <si>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</si>
  <si>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</si>
  <si>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>สถาบันค้นคว้าและพัฒนาผลิตผลทางการเกษตรและอุตสาหกรรมฯ</t>
  </si>
  <si>
    <t xml:space="preserve">     ที่มา : กองการเจ้าหน้าที่  วันที่ 31 ก.ค.2549</t>
  </si>
  <si>
    <t>ที่มา : กองการเจ้าหน้าที่ ณ วันที่ 31 ก.ค.2549</t>
  </si>
  <si>
    <t xml:space="preserve">                  ที่มา : กองการเจ้าหน้าที่ ณ วันที่ 31 ก.ค.2549 </t>
  </si>
  <si>
    <t>ที่มา : กองการเจ้าหน้าที่ มหาวิทยาลัยเกษตรศาสตร์  ข้อมูล ณ  วันที่  31/07/2549</t>
  </si>
  <si>
    <t>ตารางที่ 2  สรุปจำนวนบุคลากร มหาวิทยาลัยเกษตรศาสตร์ ประจำเดือน    กรกฎาคม  2549</t>
  </si>
  <si>
    <t>ประจำเดือน  กรกฎาคม   2549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</si>
  <si>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03/08/49</t>
    </r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</si>
  <si>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กรกฎาคม  2549</t>
    </r>
  </si>
  <si>
    <t>ตารางที่  1  จำนวนบุคลากรแยกตามประเภทบุคลากรและวิทยาเขต  ประจำเดือน  กรกฎาคม  2549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</si>
  <si>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6 กรกฎาคม 2549</t>
  </si>
  <si>
    <t>ว/ด/ป ที่จัดทำ 4/08/49</t>
  </si>
  <si>
    <t>ว/ด/ป ที่จัดทำ 4/08/2549</t>
  </si>
  <si>
    <t>ตารางที่ 2  จำนวนบุคลากร สาย ข และสาย ค  มหาวิทยาลัยเกษตรศาสตร์  แยกตามวุฒิ และตำแหน่งทางวิชาการ ประจำเดือน กรกฎาคม 2549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</si>
  <si>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กรกฎาคม 2549</t>
  </si>
  <si>
    <t>ตารางที่ 6  สัดส่วนบุคลากรสาย ก ต่อบุคลากรแต่ละสายแยกตามหน่วยงานและวิทยาเขต ประจำเดือน กรกฎาคม 2549</t>
  </si>
  <si>
    <t xml:space="preserve">ตารางที่ 5  สัดส่วนของบุคลากรสาย ก ต่อบุคลากรแต่ละสายแยกตามวิทยาเขต ประจำเดือน กรกฎาคม 2549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</si>
</sst>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  <numFmt numFmtId="193" formatCode="0.0000"/>
  </numFmts>
  <fonts count="87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sz val="9"/>
      <name val="Cordia New"/>
      <family val="2"/>
    </font>
    <font>
      <b/>
      <sz val="11"/>
      <name val="Cordia New"/>
      <family val="0"/>
    </font>
    <font>
      <b/>
      <sz val="10"/>
      <name val="Cordia New"/>
      <family val="2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8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7"/>
      <name val="AngsanaUPC"/>
      <family val="1"/>
    </font>
    <font>
      <b/>
      <sz val="8"/>
      <name val="AngsanaUPC"/>
      <family val="1"/>
    </font>
    <font>
      <sz val="6"/>
      <name val="Cordia New"/>
      <family val="2"/>
    </font>
    <font>
      <b/>
      <sz val="14"/>
      <color indexed="10"/>
      <name val="Cordia New"/>
      <family val="2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7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4" xfId="0" applyNumberFormat="1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5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19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28" fillId="0" borderId="13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192" fontId="0" fillId="0" borderId="19" xfId="0" applyNumberForma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" fontId="0" fillId="0" borderId="13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5" xfId="0" applyFont="1" applyFill="1" applyBorder="1" applyAlignment="1">
      <alignment/>
    </xf>
    <xf numFmtId="0" fontId="54" fillId="0" borderId="0" xfId="0" applyFont="1" applyFill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6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6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6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3" fillId="0" borderId="3" xfId="0" applyFont="1" applyFill="1" applyBorder="1" applyAlignment="1">
      <alignment/>
    </xf>
    <xf numFmtId="0" fontId="62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2" fillId="0" borderId="4" xfId="0" applyFont="1" applyFill="1" applyBorder="1" applyAlignment="1">
      <alignment/>
    </xf>
    <xf numFmtId="0" fontId="63" fillId="0" borderId="4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3" fillId="0" borderId="2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60" fillId="0" borderId="14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/>
    </xf>
    <xf numFmtId="0" fontId="65" fillId="0" borderId="0" xfId="0" applyFont="1" applyAlignment="1">
      <alignment/>
    </xf>
    <xf numFmtId="0" fontId="6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4" fillId="0" borderId="1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6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67" fillId="0" borderId="1" xfId="0" applyFont="1" applyBorder="1" applyAlignment="1">
      <alignment/>
    </xf>
    <xf numFmtId="0" fontId="32" fillId="0" borderId="1" xfId="0" applyFont="1" applyBorder="1" applyAlignment="1">
      <alignment/>
    </xf>
    <xf numFmtId="0" fontId="67" fillId="0" borderId="2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68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7" xfId="0" applyFont="1" applyBorder="1" applyAlignment="1">
      <alignment horizontal="center"/>
    </xf>
    <xf numFmtId="0" fontId="64" fillId="0" borderId="7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67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5" fillId="0" borderId="1" xfId="0" applyFont="1" applyBorder="1" applyAlignment="1">
      <alignment/>
    </xf>
    <xf numFmtId="0" fontId="65" fillId="0" borderId="14" xfId="0" applyFont="1" applyBorder="1" applyAlignment="1">
      <alignment/>
    </xf>
    <xf numFmtId="0" fontId="6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6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71" fillId="0" borderId="1" xfId="0" applyFont="1" applyBorder="1" applyAlignment="1">
      <alignment horizontal="left"/>
    </xf>
    <xf numFmtId="0" fontId="71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72" fillId="0" borderId="26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/>
    </xf>
    <xf numFmtId="0" fontId="71" fillId="0" borderId="2" xfId="0" applyFont="1" applyBorder="1" applyAlignment="1">
      <alignment horizontal="left"/>
    </xf>
    <xf numFmtId="0" fontId="71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5" fillId="0" borderId="26" xfId="0" applyFont="1" applyFill="1" applyBorder="1" applyAlignment="1">
      <alignment/>
    </xf>
    <xf numFmtId="0" fontId="76" fillId="0" borderId="26" xfId="0" applyFont="1" applyFill="1" applyBorder="1" applyAlignment="1">
      <alignment/>
    </xf>
    <xf numFmtId="0" fontId="71" fillId="0" borderId="28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5" fillId="0" borderId="29" xfId="0" applyFont="1" applyFill="1" applyBorder="1" applyAlignment="1">
      <alignment/>
    </xf>
    <xf numFmtId="0" fontId="76" fillId="0" borderId="29" xfId="0" applyFont="1" applyFill="1" applyBorder="1" applyAlignment="1">
      <alignment/>
    </xf>
    <xf numFmtId="0" fontId="77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left"/>
    </xf>
    <xf numFmtId="0" fontId="78" fillId="0" borderId="25" xfId="0" applyFont="1" applyFill="1" applyBorder="1" applyAlignment="1">
      <alignment/>
    </xf>
    <xf numFmtId="0" fontId="78" fillId="0" borderId="1" xfId="0" applyFont="1" applyBorder="1" applyAlignment="1">
      <alignment horizontal="left"/>
    </xf>
    <xf numFmtId="0" fontId="78" fillId="0" borderId="26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8" fillId="0" borderId="2" xfId="0" applyFont="1" applyBorder="1" applyAlignment="1">
      <alignment horizontal="left"/>
    </xf>
    <xf numFmtId="0" fontId="78" fillId="0" borderId="27" xfId="0" applyFont="1" applyFill="1" applyBorder="1" applyAlignment="1">
      <alignment/>
    </xf>
    <xf numFmtId="0" fontId="78" fillId="0" borderId="0" xfId="0" applyFont="1" applyBorder="1" applyAlignment="1">
      <alignment horizontal="left"/>
    </xf>
    <xf numFmtId="0" fontId="7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2" xfId="0" applyFont="1" applyBorder="1" applyAlignment="1">
      <alignment horizontal="left"/>
    </xf>
    <xf numFmtId="0" fontId="80" fillId="0" borderId="26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9" fillId="0" borderId="29" xfId="0" applyFont="1" applyFill="1" applyBorder="1" applyAlignment="1">
      <alignment/>
    </xf>
    <xf numFmtId="0" fontId="80" fillId="0" borderId="29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78" fillId="0" borderId="9" xfId="0" applyFont="1" applyFill="1" applyBorder="1" applyAlignment="1">
      <alignment/>
    </xf>
    <xf numFmtId="0" fontId="78" fillId="0" borderId="6" xfId="0" applyFont="1" applyBorder="1" applyAlignment="1">
      <alignment horizontal="left"/>
    </xf>
    <xf numFmtId="0" fontId="78" fillId="0" borderId="21" xfId="0" applyFont="1" applyFill="1" applyBorder="1" applyAlignment="1">
      <alignment horizontal="center"/>
    </xf>
    <xf numFmtId="0" fontId="81" fillId="0" borderId="6" xfId="0" applyFont="1" applyFill="1" applyBorder="1" applyAlignment="1">
      <alignment/>
    </xf>
    <xf numFmtId="0" fontId="74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" xfId="0" applyBorder="1" applyAlignment="1">
      <alignment horizontal="left"/>
    </xf>
    <xf numFmtId="0" fontId="9" fillId="0" borderId="30" xfId="0" applyFont="1" applyBorder="1" applyAlignment="1">
      <alignment/>
    </xf>
    <xf numFmtId="0" fontId="34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34" fillId="0" borderId="11" xfId="0" applyFont="1" applyBorder="1" applyAlignment="1">
      <alignment/>
    </xf>
    <xf numFmtId="0" fontId="65" fillId="0" borderId="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67" fillId="0" borderId="14" xfId="0" applyFont="1" applyFill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84" fillId="0" borderId="1" xfId="0" applyFont="1" applyBorder="1" applyAlignment="1">
      <alignment/>
    </xf>
    <xf numFmtId="0" fontId="34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6" xfId="0" applyFont="1" applyBorder="1" applyAlignment="1">
      <alignment/>
    </xf>
    <xf numFmtId="0" fontId="85" fillId="0" borderId="6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Border="1" applyAlignment="1">
      <alignment horizontal="center"/>
    </xf>
    <xf numFmtId="0" fontId="31" fillId="0" borderId="1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50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28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58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9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39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82" fillId="0" borderId="7" xfId="0" applyFont="1" applyBorder="1" applyAlignment="1">
      <alignment horizontal="distributed" textRotation="90" shrinkToFit="1"/>
    </xf>
    <xf numFmtId="0" fontId="82" fillId="0" borderId="4" xfId="0" applyFont="1" applyBorder="1" applyAlignment="1">
      <alignment horizontal="distributed" textRotation="90" shrinkToFit="1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83" fillId="0" borderId="7" xfId="0" applyFont="1" applyBorder="1" applyAlignment="1">
      <alignment horizontal="distributed" textRotation="90" shrinkToFit="1"/>
    </xf>
    <xf numFmtId="0" fontId="83" fillId="0" borderId="4" xfId="0" applyFont="1" applyBorder="1" applyAlignment="1">
      <alignment horizontal="distributed" textRotation="90" shrinkToFit="1"/>
    </xf>
    <xf numFmtId="0" fontId="34" fillId="0" borderId="14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6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justify" vertical="center"/>
    </xf>
    <xf numFmtId="0" fontId="9" fillId="0" borderId="32" xfId="0" applyFont="1" applyBorder="1" applyAlignment="1">
      <alignment horizontal="justify" vertical="center"/>
    </xf>
    <xf numFmtId="0" fontId="9" fillId="0" borderId="33" xfId="0" applyFont="1" applyBorder="1" applyAlignment="1">
      <alignment horizontal="justify" vertical="center"/>
    </xf>
    <xf numFmtId="0" fontId="34" fillId="0" borderId="31" xfId="0" applyFont="1" applyBorder="1" applyAlignment="1">
      <alignment horizontal="justify" vertical="center"/>
    </xf>
    <xf numFmtId="0" fontId="34" fillId="0" borderId="32" xfId="0" applyFont="1" applyBorder="1" applyAlignment="1">
      <alignment horizontal="justify" vertical="center"/>
    </xf>
    <xf numFmtId="0" fontId="34" fillId="0" borderId="33" xfId="0" applyFont="1" applyBorder="1" applyAlignment="1">
      <alignment horizontal="justify" vertical="center"/>
    </xf>
    <xf numFmtId="0" fontId="64" fillId="0" borderId="31" xfId="0" applyFont="1" applyBorder="1" applyAlignment="1">
      <alignment horizontal="justify" vertical="center"/>
    </xf>
    <xf numFmtId="0" fontId="64" fillId="0" borderId="32" xfId="0" applyFont="1" applyBorder="1" applyAlignment="1">
      <alignment horizontal="justify" vertical="center"/>
    </xf>
    <xf numFmtId="0" fontId="64" fillId="0" borderId="33" xfId="0" applyFont="1" applyBorder="1" applyAlignment="1">
      <alignment horizontal="justify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98869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200025</xdr:colOff>
      <xdr:row>51</xdr:row>
      <xdr:rowOff>76200</xdr:rowOff>
    </xdr:from>
    <xdr:ext cx="428625" cy="476250"/>
    <xdr:sp>
      <xdr:nvSpPr>
        <xdr:cNvPr id="2" name="TextBox 2"/>
        <xdr:cNvSpPr txBox="1">
          <a:spLocks noChangeArrowheads="1"/>
        </xdr:cNvSpPr>
      </xdr:nvSpPr>
      <xdr:spPr>
        <a:xfrm>
          <a:off x="11849100" y="13058775"/>
          <a:ext cx="428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247650</xdr:colOff>
      <xdr:row>51</xdr:row>
      <xdr:rowOff>190500</xdr:rowOff>
    </xdr:from>
    <xdr:ext cx="152400" cy="323850"/>
    <xdr:sp>
      <xdr:nvSpPr>
        <xdr:cNvPr id="3" name="TextBox 3"/>
        <xdr:cNvSpPr txBox="1">
          <a:spLocks noChangeArrowheads="1"/>
        </xdr:cNvSpPr>
      </xdr:nvSpPr>
      <xdr:spPr>
        <a:xfrm>
          <a:off x="10963275" y="131730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37</xdr:col>
      <xdr:colOff>142875</xdr:colOff>
      <xdr:row>19</xdr:row>
      <xdr:rowOff>209550</xdr:rowOff>
    </xdr:from>
    <xdr:ext cx="123825" cy="361950"/>
    <xdr:sp>
      <xdr:nvSpPr>
        <xdr:cNvPr id="4" name="TextBox 4"/>
        <xdr:cNvSpPr txBox="1">
          <a:spLocks noChangeArrowheads="1"/>
        </xdr:cNvSpPr>
      </xdr:nvSpPr>
      <xdr:spPr>
        <a:xfrm>
          <a:off x="98869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37</xdr:col>
      <xdr:colOff>123825</xdr:colOff>
      <xdr:row>31</xdr:row>
      <xdr:rowOff>209550</xdr:rowOff>
    </xdr:from>
    <xdr:ext cx="123825" cy="361950"/>
    <xdr:sp>
      <xdr:nvSpPr>
        <xdr:cNvPr id="5" name="TextBox 5"/>
        <xdr:cNvSpPr txBox="1">
          <a:spLocks noChangeArrowheads="1"/>
        </xdr:cNvSpPr>
      </xdr:nvSpPr>
      <xdr:spPr>
        <a:xfrm>
          <a:off x="9867900" y="82391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171450</xdr:colOff>
      <xdr:row>49</xdr:row>
      <xdr:rowOff>190500</xdr:rowOff>
    </xdr:from>
    <xdr:ext cx="57150" cy="190500"/>
    <xdr:sp>
      <xdr:nvSpPr>
        <xdr:cNvPr id="6" name="TextBox 6"/>
        <xdr:cNvSpPr txBox="1">
          <a:spLocks noChangeArrowheads="1"/>
        </xdr:cNvSpPr>
      </xdr:nvSpPr>
      <xdr:spPr>
        <a:xfrm>
          <a:off x="11820525" y="126777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219075</xdr:colOff>
      <xdr:row>49</xdr:row>
      <xdr:rowOff>209550</xdr:rowOff>
    </xdr:from>
    <xdr:ext cx="152400" cy="323850"/>
    <xdr:sp>
      <xdr:nvSpPr>
        <xdr:cNvPr id="7" name="TextBox 7"/>
        <xdr:cNvSpPr txBox="1">
          <a:spLocks noChangeArrowheads="1"/>
        </xdr:cNvSpPr>
      </xdr:nvSpPr>
      <xdr:spPr>
        <a:xfrm>
          <a:off x="11868150" y="126968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19050</xdr:colOff>
      <xdr:row>52</xdr:row>
      <xdr:rowOff>219075</xdr:rowOff>
    </xdr:from>
    <xdr:ext cx="28575" cy="133350"/>
    <xdr:sp>
      <xdr:nvSpPr>
        <xdr:cNvPr id="8" name="TextBox 8"/>
        <xdr:cNvSpPr txBox="1">
          <a:spLocks noChangeArrowheads="1"/>
        </xdr:cNvSpPr>
      </xdr:nvSpPr>
      <xdr:spPr>
        <a:xfrm flipH="1">
          <a:off x="11668125" y="134493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49</xdr:row>
      <xdr:rowOff>180975</xdr:rowOff>
    </xdr:from>
    <xdr:ext cx="152400" cy="323850"/>
    <xdr:sp>
      <xdr:nvSpPr>
        <xdr:cNvPr id="9" name="TextBox 9"/>
        <xdr:cNvSpPr txBox="1">
          <a:spLocks noChangeArrowheads="1"/>
        </xdr:cNvSpPr>
      </xdr:nvSpPr>
      <xdr:spPr>
        <a:xfrm>
          <a:off x="109537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42</xdr:col>
      <xdr:colOff>57150</xdr:colOff>
      <xdr:row>51</xdr:row>
      <xdr:rowOff>133350</xdr:rowOff>
    </xdr:from>
    <xdr:ext cx="238125" cy="581025"/>
    <xdr:sp>
      <xdr:nvSpPr>
        <xdr:cNvPr id="10" name="TextBox 10"/>
        <xdr:cNvSpPr txBox="1">
          <a:spLocks noChangeArrowheads="1"/>
        </xdr:cNvSpPr>
      </xdr:nvSpPr>
      <xdr:spPr>
        <a:xfrm flipH="1" flipV="1">
          <a:off x="11096625" y="131159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51</xdr:row>
      <xdr:rowOff>180975</xdr:rowOff>
    </xdr:from>
    <xdr:ext cx="152400" cy="323850"/>
    <xdr:sp>
      <xdr:nvSpPr>
        <xdr:cNvPr id="11" name="TextBox 11"/>
        <xdr:cNvSpPr txBox="1">
          <a:spLocks noChangeArrowheads="1"/>
        </xdr:cNvSpPr>
      </xdr:nvSpPr>
      <xdr:spPr>
        <a:xfrm>
          <a:off x="10953750" y="131635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123825</xdr:colOff>
      <xdr:row>52</xdr:row>
      <xdr:rowOff>28575</xdr:rowOff>
    </xdr:from>
    <xdr:ext cx="152400" cy="323850"/>
    <xdr:sp>
      <xdr:nvSpPr>
        <xdr:cNvPr id="12" name="TextBox 12"/>
        <xdr:cNvSpPr txBox="1">
          <a:spLocks noChangeArrowheads="1"/>
        </xdr:cNvSpPr>
      </xdr:nvSpPr>
      <xdr:spPr>
        <a:xfrm>
          <a:off x="11772900" y="132588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142875</xdr:colOff>
      <xdr:row>52</xdr:row>
      <xdr:rowOff>200025</xdr:rowOff>
    </xdr:from>
    <xdr:ext cx="152400" cy="323850"/>
    <xdr:sp>
      <xdr:nvSpPr>
        <xdr:cNvPr id="13" name="TextBox 13"/>
        <xdr:cNvSpPr txBox="1">
          <a:spLocks noChangeArrowheads="1"/>
        </xdr:cNvSpPr>
      </xdr:nvSpPr>
      <xdr:spPr>
        <a:xfrm>
          <a:off x="11791950" y="13430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50</xdr:row>
      <xdr:rowOff>180975</xdr:rowOff>
    </xdr:from>
    <xdr:ext cx="152400" cy="323850"/>
    <xdr:sp>
      <xdr:nvSpPr>
        <xdr:cNvPr id="14" name="TextBox 14"/>
        <xdr:cNvSpPr txBox="1">
          <a:spLocks noChangeArrowheads="1"/>
        </xdr:cNvSpPr>
      </xdr:nvSpPr>
      <xdr:spPr>
        <a:xfrm>
          <a:off x="109537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50</xdr:row>
      <xdr:rowOff>180975</xdr:rowOff>
    </xdr:from>
    <xdr:ext cx="152400" cy="323850"/>
    <xdr:sp>
      <xdr:nvSpPr>
        <xdr:cNvPr id="15" name="TextBox 15"/>
        <xdr:cNvSpPr txBox="1">
          <a:spLocks noChangeArrowheads="1"/>
        </xdr:cNvSpPr>
      </xdr:nvSpPr>
      <xdr:spPr>
        <a:xfrm>
          <a:off x="109537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3">
      <selection activeCell="B15" sqref="B15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327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157</v>
      </c>
      <c r="B3" s="112" t="s">
        <v>123</v>
      </c>
      <c r="C3" s="112" t="s">
        <v>23</v>
      </c>
      <c r="D3" s="112" t="s">
        <v>27</v>
      </c>
      <c r="E3" s="112" t="s">
        <v>29</v>
      </c>
      <c r="F3" s="620" t="s">
        <v>155</v>
      </c>
      <c r="G3" s="621"/>
      <c r="H3" s="112" t="s">
        <v>27</v>
      </c>
      <c r="I3" s="112" t="s">
        <v>27</v>
      </c>
      <c r="J3" s="112" t="s">
        <v>29</v>
      </c>
      <c r="K3" s="112" t="s">
        <v>146</v>
      </c>
      <c r="L3" s="112" t="s">
        <v>147</v>
      </c>
      <c r="M3" s="112"/>
      <c r="N3" s="112" t="s">
        <v>251</v>
      </c>
    </row>
    <row r="4" spans="1:14" s="109" customFormat="1" ht="25.5" customHeight="1">
      <c r="A4" s="121" t="s">
        <v>156</v>
      </c>
      <c r="B4" s="121"/>
      <c r="C4" s="121"/>
      <c r="D4" s="121"/>
      <c r="E4" s="121" t="s">
        <v>30</v>
      </c>
      <c r="F4" s="121" t="s">
        <v>151</v>
      </c>
      <c r="G4" s="121" t="s">
        <v>151</v>
      </c>
      <c r="H4" s="121" t="s">
        <v>151</v>
      </c>
      <c r="I4" s="121" t="s">
        <v>243</v>
      </c>
      <c r="J4" s="121" t="s">
        <v>144</v>
      </c>
      <c r="K4" s="121" t="s">
        <v>76</v>
      </c>
      <c r="L4" s="121" t="s">
        <v>148</v>
      </c>
      <c r="M4" s="121" t="s">
        <v>20</v>
      </c>
      <c r="N4" s="121" t="s">
        <v>250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158</v>
      </c>
      <c r="G5" s="113" t="s">
        <v>154</v>
      </c>
      <c r="H5" s="113" t="s">
        <v>154</v>
      </c>
      <c r="I5" s="113"/>
      <c r="J5" s="113" t="s">
        <v>145</v>
      </c>
      <c r="K5" s="113" t="s">
        <v>124</v>
      </c>
      <c r="L5" s="113" t="s">
        <v>125</v>
      </c>
      <c r="M5" s="113"/>
      <c r="N5" s="113"/>
    </row>
    <row r="6" spans="1:14" ht="25.5" customHeight="1">
      <c r="A6" s="114">
        <v>1</v>
      </c>
      <c r="B6" s="114" t="s">
        <v>126</v>
      </c>
      <c r="C6" s="114">
        <v>2408</v>
      </c>
      <c r="D6" s="114">
        <v>691</v>
      </c>
      <c r="E6" s="114">
        <v>912</v>
      </c>
      <c r="F6" s="114">
        <v>72</v>
      </c>
      <c r="G6" s="114">
        <v>2041</v>
      </c>
      <c r="H6" s="114">
        <v>469</v>
      </c>
      <c r="I6" s="114">
        <v>0</v>
      </c>
      <c r="J6" s="114">
        <v>68</v>
      </c>
      <c r="K6" s="114">
        <v>41</v>
      </c>
      <c r="L6" s="114">
        <v>16</v>
      </c>
      <c r="M6" s="115">
        <f>SUM(C6:L6)</f>
        <v>6718</v>
      </c>
      <c r="N6" s="405">
        <f>M6/M$13*100</f>
        <v>73.28460783244246</v>
      </c>
    </row>
    <row r="7" spans="1:14" ht="25.5" customHeight="1">
      <c r="A7" s="116">
        <v>2</v>
      </c>
      <c r="B7" s="116" t="s">
        <v>127</v>
      </c>
      <c r="C7" s="116">
        <v>456</v>
      </c>
      <c r="D7" s="116">
        <v>135</v>
      </c>
      <c r="E7" s="116">
        <v>428</v>
      </c>
      <c r="F7" s="116">
        <v>71</v>
      </c>
      <c r="G7" s="116">
        <v>498</v>
      </c>
      <c r="H7" s="116">
        <v>80</v>
      </c>
      <c r="I7" s="116">
        <v>0</v>
      </c>
      <c r="J7" s="116">
        <v>7</v>
      </c>
      <c r="K7" s="116">
        <v>0</v>
      </c>
      <c r="L7" s="116">
        <v>2</v>
      </c>
      <c r="M7" s="115">
        <f aca="true" t="shared" si="0" ref="M7:M12">SUM(C7:L7)</f>
        <v>1677</v>
      </c>
      <c r="N7" s="405">
        <f aca="true" t="shared" si="1" ref="N7:N13">M7/M$13*100</f>
        <v>18.29388022253736</v>
      </c>
    </row>
    <row r="8" spans="1:14" ht="25.5" customHeight="1">
      <c r="A8" s="116">
        <v>3</v>
      </c>
      <c r="B8" s="152" t="s">
        <v>128</v>
      </c>
      <c r="C8" s="116">
        <v>7</v>
      </c>
      <c r="D8" s="116">
        <v>220</v>
      </c>
      <c r="E8" s="116">
        <v>0</v>
      </c>
      <c r="F8" s="152">
        <v>0</v>
      </c>
      <c r="G8" s="369">
        <v>179</v>
      </c>
      <c r="H8" s="116">
        <v>0</v>
      </c>
      <c r="I8" s="116">
        <v>1</v>
      </c>
      <c r="J8" s="116">
        <v>2</v>
      </c>
      <c r="K8" s="116">
        <v>0</v>
      </c>
      <c r="L8" s="116">
        <v>1</v>
      </c>
      <c r="M8" s="115">
        <f t="shared" si="0"/>
        <v>410</v>
      </c>
      <c r="N8" s="405">
        <f t="shared" si="1"/>
        <v>4.472564634013309</v>
      </c>
    </row>
    <row r="9" spans="1:14" ht="25.5" customHeight="1">
      <c r="A9" s="116">
        <v>4</v>
      </c>
      <c r="B9" s="116" t="s">
        <v>129</v>
      </c>
      <c r="C9" s="116">
        <v>18</v>
      </c>
      <c r="D9" s="116">
        <v>25</v>
      </c>
      <c r="E9" s="116">
        <v>15</v>
      </c>
      <c r="F9" s="116">
        <v>3</v>
      </c>
      <c r="G9" s="116">
        <v>19</v>
      </c>
      <c r="H9" s="116">
        <v>187</v>
      </c>
      <c r="I9" s="116">
        <v>0</v>
      </c>
      <c r="J9" s="116">
        <v>0</v>
      </c>
      <c r="K9" s="116">
        <v>11</v>
      </c>
      <c r="L9" s="116">
        <v>0</v>
      </c>
      <c r="M9" s="115">
        <f t="shared" si="0"/>
        <v>278</v>
      </c>
      <c r="N9" s="405">
        <f t="shared" si="1"/>
        <v>3.0326169957456095</v>
      </c>
    </row>
    <row r="10" spans="1:14" ht="25.5" customHeight="1">
      <c r="A10" s="116">
        <v>5</v>
      </c>
      <c r="B10" s="116" t="s">
        <v>130</v>
      </c>
      <c r="C10" s="116">
        <v>9</v>
      </c>
      <c r="D10" s="116">
        <v>1</v>
      </c>
      <c r="E10" s="116">
        <v>0</v>
      </c>
      <c r="F10" s="116">
        <v>1</v>
      </c>
      <c r="G10" s="116">
        <v>35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46</v>
      </c>
      <c r="N10" s="405">
        <f t="shared" si="1"/>
        <v>0.5017999345478346</v>
      </c>
    </row>
    <row r="11" spans="1:14" ht="25.5" customHeight="1">
      <c r="A11" s="116">
        <v>6</v>
      </c>
      <c r="B11" s="116" t="s">
        <v>131</v>
      </c>
      <c r="C11" s="116">
        <v>2</v>
      </c>
      <c r="D11" s="116">
        <v>5</v>
      </c>
      <c r="E11" s="116">
        <v>0</v>
      </c>
      <c r="F11" s="116">
        <v>0</v>
      </c>
      <c r="G11" s="116">
        <v>13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 t="shared" si="0"/>
        <v>20</v>
      </c>
      <c r="N11" s="405">
        <f t="shared" si="1"/>
        <v>0.21817388458601505</v>
      </c>
    </row>
    <row r="12" spans="1:14" ht="25.5" customHeight="1">
      <c r="A12" s="116">
        <v>7</v>
      </c>
      <c r="B12" s="116" t="s">
        <v>132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5</v>
      </c>
      <c r="L12" s="116">
        <v>0</v>
      </c>
      <c r="M12" s="115">
        <f t="shared" si="0"/>
        <v>18</v>
      </c>
      <c r="N12" s="405">
        <f t="shared" si="1"/>
        <v>0.19635649612741354</v>
      </c>
    </row>
    <row r="13" spans="1:14" s="141" customFormat="1" ht="25.5" customHeight="1">
      <c r="A13" s="139"/>
      <c r="B13" s="140" t="s">
        <v>20</v>
      </c>
      <c r="C13" s="140">
        <f>SUM(C6:C12)</f>
        <v>2900</v>
      </c>
      <c r="D13" s="140">
        <f>SUM(D6:D12)</f>
        <v>1078</v>
      </c>
      <c r="E13" s="140">
        <f aca="true" t="shared" si="2" ref="E13:L13">SUM(E6:E12)</f>
        <v>1355</v>
      </c>
      <c r="F13" s="140">
        <f t="shared" si="2"/>
        <v>147</v>
      </c>
      <c r="G13" s="140">
        <f t="shared" si="2"/>
        <v>2797</v>
      </c>
      <c r="H13" s="140">
        <f t="shared" si="2"/>
        <v>736</v>
      </c>
      <c r="I13" s="140">
        <f t="shared" si="2"/>
        <v>1</v>
      </c>
      <c r="J13" s="140">
        <f t="shared" si="2"/>
        <v>77</v>
      </c>
      <c r="K13" s="140">
        <f t="shared" si="2"/>
        <v>57</v>
      </c>
      <c r="L13" s="140">
        <f t="shared" si="2"/>
        <v>19</v>
      </c>
      <c r="M13" s="140">
        <f>SUM(M6:M12)</f>
        <v>9167</v>
      </c>
      <c r="N13" s="406">
        <f t="shared" si="1"/>
        <v>100</v>
      </c>
    </row>
    <row r="14" spans="1:14" s="141" customFormat="1" ht="25.5" customHeight="1">
      <c r="A14" s="401"/>
      <c r="B14" s="402" t="s">
        <v>249</v>
      </c>
      <c r="C14" s="403">
        <f>C13/$M13*100</f>
        <v>31.635213264972183</v>
      </c>
      <c r="D14" s="403">
        <f aca="true" t="shared" si="3" ref="D14:M14">D13/$M13*100</f>
        <v>11.759572379186212</v>
      </c>
      <c r="E14" s="403">
        <f t="shared" si="3"/>
        <v>14.781280680702519</v>
      </c>
      <c r="F14" s="403">
        <f t="shared" si="3"/>
        <v>1.6035780517072107</v>
      </c>
      <c r="G14" s="403">
        <f t="shared" si="3"/>
        <v>30.511617759354202</v>
      </c>
      <c r="H14" s="403">
        <f t="shared" si="3"/>
        <v>8.028798952765353</v>
      </c>
      <c r="I14" s="403">
        <f t="shared" si="3"/>
        <v>0.010908694229300754</v>
      </c>
      <c r="J14" s="403">
        <f t="shared" si="3"/>
        <v>0.8399694556561579</v>
      </c>
      <c r="K14" s="403">
        <f t="shared" si="3"/>
        <v>0.6217955710701429</v>
      </c>
      <c r="L14" s="403">
        <f t="shared" si="3"/>
        <v>0.2072651903567143</v>
      </c>
      <c r="M14" s="404">
        <f t="shared" si="3"/>
        <v>100</v>
      </c>
      <c r="N14" s="405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328</v>
      </c>
      <c r="K16" s="153"/>
    </row>
    <row r="17" spans="2:11" ht="18" customHeight="1">
      <c r="B17" s="58"/>
      <c r="K17" s="153"/>
    </row>
    <row r="18" spans="2:11" ht="25.5" customHeight="1">
      <c r="B18" s="153" t="s">
        <v>179</v>
      </c>
      <c r="H18" s="155"/>
      <c r="I18" s="155"/>
      <c r="K18" s="155" t="s">
        <v>322</v>
      </c>
    </row>
    <row r="20" spans="1:13" ht="25.5" customHeight="1">
      <c r="A20" s="119"/>
      <c r="B20" s="111"/>
      <c r="C20" s="429"/>
      <c r="D20" s="429"/>
      <c r="E20" s="429"/>
      <c r="F20" s="429"/>
      <c r="G20" s="429"/>
      <c r="K20" s="109"/>
      <c r="M20" s="154"/>
    </row>
    <row r="21" ht="25.5" customHeight="1">
      <c r="M21" s="120"/>
    </row>
    <row r="22" ht="21.75">
      <c r="N22" s="407"/>
    </row>
    <row r="23" ht="21.75">
      <c r="N23" s="407"/>
    </row>
    <row r="24" ht="21.75">
      <c r="N24" s="407"/>
    </row>
    <row r="25" ht="21.75">
      <c r="N25" s="407"/>
    </row>
    <row r="26" ht="21.75">
      <c r="N26" s="407"/>
    </row>
    <row r="27" ht="21.75">
      <c r="N27" s="407"/>
    </row>
    <row r="28" ht="21.75">
      <c r="N28" s="407"/>
    </row>
    <row r="29" ht="21.75">
      <c r="N29" s="407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54"/>
  <sheetViews>
    <sheetView workbookViewId="0" topLeftCell="A1">
      <selection activeCell="B45" sqref="B45"/>
    </sheetView>
  </sheetViews>
  <sheetFormatPr defaultColWidth="9.140625" defaultRowHeight="21.75"/>
  <cols>
    <col min="1" max="1" width="2.421875" style="430" customWidth="1"/>
    <col min="2" max="2" width="21.8515625" style="0" customWidth="1"/>
    <col min="3" max="24" width="2.8515625" style="0" customWidth="1"/>
    <col min="25" max="26" width="2.7109375" style="0" customWidth="1"/>
    <col min="27" max="32" width="2.57421875" style="0" customWidth="1"/>
    <col min="33" max="37" width="2.8515625" style="0" customWidth="1"/>
    <col min="38" max="57" width="2.7109375" style="0" customWidth="1"/>
    <col min="58" max="58" width="5.140625" style="0" customWidth="1"/>
    <col min="59" max="68" width="2.8515625" style="0" customWidth="1"/>
  </cols>
  <sheetData>
    <row r="1" spans="1:2" s="166" customFormat="1" ht="21">
      <c r="A1" s="430"/>
      <c r="B1" s="431" t="s">
        <v>286</v>
      </c>
    </row>
    <row r="2" s="166" customFormat="1" ht="17.25">
      <c r="A2" s="430"/>
    </row>
    <row r="3" spans="1:68" s="166" customFormat="1" ht="28.5" customHeight="1">
      <c r="A3" s="432" t="s">
        <v>252</v>
      </c>
      <c r="B3" s="458" t="s">
        <v>0</v>
      </c>
      <c r="C3" s="715" t="s">
        <v>23</v>
      </c>
      <c r="D3" s="715"/>
      <c r="E3" s="715"/>
      <c r="F3" s="715"/>
      <c r="G3" s="715"/>
      <c r="H3" s="715"/>
      <c r="I3" s="715"/>
      <c r="J3" s="715"/>
      <c r="K3" s="715"/>
      <c r="L3" s="715" t="s">
        <v>277</v>
      </c>
      <c r="M3" s="715"/>
      <c r="N3" s="715"/>
      <c r="O3" s="715"/>
      <c r="P3" s="715"/>
      <c r="Q3" s="715"/>
      <c r="R3" s="715"/>
      <c r="S3" s="715"/>
      <c r="T3" s="715"/>
      <c r="U3" s="716" t="s">
        <v>278</v>
      </c>
      <c r="V3" s="717"/>
      <c r="W3" s="717"/>
      <c r="X3" s="717"/>
      <c r="Y3" s="717"/>
      <c r="Z3" s="718"/>
      <c r="AA3" s="719" t="s">
        <v>199</v>
      </c>
      <c r="AB3" s="720"/>
      <c r="AC3" s="720"/>
      <c r="AD3" s="720"/>
      <c r="AE3" s="720"/>
      <c r="AF3" s="721"/>
      <c r="AG3" s="715" t="s">
        <v>200</v>
      </c>
      <c r="AH3" s="715"/>
      <c r="AI3" s="715"/>
      <c r="AJ3" s="715"/>
      <c r="AK3" s="715"/>
      <c r="AL3" s="715"/>
      <c r="AM3" s="715"/>
      <c r="AN3" s="722" t="s">
        <v>279</v>
      </c>
      <c r="AO3" s="723"/>
      <c r="AP3" s="723"/>
      <c r="AQ3" s="723"/>
      <c r="AR3" s="723"/>
      <c r="AS3" s="724"/>
      <c r="AT3" s="722" t="s">
        <v>280</v>
      </c>
      <c r="AU3" s="723"/>
      <c r="AV3" s="723"/>
      <c r="AW3" s="723"/>
      <c r="AX3" s="723"/>
      <c r="AY3" s="724"/>
      <c r="AZ3" s="703" t="s">
        <v>203</v>
      </c>
      <c r="BA3" s="704"/>
      <c r="BB3" s="704"/>
      <c r="BC3" s="704"/>
      <c r="BD3" s="704"/>
      <c r="BE3" s="705"/>
      <c r="BF3" s="459" t="s">
        <v>20</v>
      </c>
      <c r="BG3" s="725" t="s">
        <v>281</v>
      </c>
      <c r="BH3" s="726"/>
      <c r="BI3" s="726"/>
      <c r="BJ3" s="726"/>
      <c r="BK3" s="726"/>
      <c r="BL3" s="726"/>
      <c r="BM3" s="726"/>
      <c r="BN3" s="726"/>
      <c r="BO3" s="726"/>
      <c r="BP3" s="727"/>
    </row>
    <row r="4" spans="1:68" s="166" customFormat="1" ht="21.75">
      <c r="A4" s="435" t="s">
        <v>255</v>
      </c>
      <c r="B4" s="437"/>
      <c r="C4" s="687" t="s">
        <v>76</v>
      </c>
      <c r="D4" s="687"/>
      <c r="E4" s="687"/>
      <c r="F4" s="687"/>
      <c r="G4" s="687" t="s">
        <v>85</v>
      </c>
      <c r="H4" s="687"/>
      <c r="I4" s="687"/>
      <c r="J4" s="687"/>
      <c r="K4" s="687"/>
      <c r="L4" s="687" t="s">
        <v>76</v>
      </c>
      <c r="M4" s="687"/>
      <c r="N4" s="687"/>
      <c r="O4" s="687"/>
      <c r="P4" s="687" t="s">
        <v>85</v>
      </c>
      <c r="Q4" s="687"/>
      <c r="R4" s="687"/>
      <c r="S4" s="687"/>
      <c r="T4" s="687"/>
      <c r="U4" s="687" t="s">
        <v>76</v>
      </c>
      <c r="V4" s="687"/>
      <c r="W4" s="687"/>
      <c r="X4" s="687"/>
      <c r="Y4" s="687" t="s">
        <v>282</v>
      </c>
      <c r="Z4" s="687"/>
      <c r="AA4" s="687" t="s">
        <v>76</v>
      </c>
      <c r="AB4" s="687"/>
      <c r="AC4" s="687"/>
      <c r="AD4" s="687"/>
      <c r="AE4" s="687" t="s">
        <v>282</v>
      </c>
      <c r="AF4" s="687"/>
      <c r="AG4" s="687" t="s">
        <v>76</v>
      </c>
      <c r="AH4" s="687"/>
      <c r="AI4" s="687"/>
      <c r="AJ4" s="687"/>
      <c r="AK4" s="687"/>
      <c r="AL4" s="688" t="s">
        <v>282</v>
      </c>
      <c r="AM4" s="728"/>
      <c r="AN4" s="687" t="s">
        <v>76</v>
      </c>
      <c r="AO4" s="687"/>
      <c r="AP4" s="687"/>
      <c r="AQ4" s="687"/>
      <c r="AR4" s="687" t="s">
        <v>282</v>
      </c>
      <c r="AS4" s="687"/>
      <c r="AT4" s="687" t="s">
        <v>76</v>
      </c>
      <c r="AU4" s="687"/>
      <c r="AV4" s="687"/>
      <c r="AW4" s="687"/>
      <c r="AX4" s="687" t="s">
        <v>282</v>
      </c>
      <c r="AY4" s="687"/>
      <c r="AZ4" s="687" t="s">
        <v>76</v>
      </c>
      <c r="BA4" s="687"/>
      <c r="BB4" s="687"/>
      <c r="BC4" s="687"/>
      <c r="BD4" s="687" t="s">
        <v>282</v>
      </c>
      <c r="BE4" s="687"/>
      <c r="BF4" s="437"/>
      <c r="BG4" s="688" t="s">
        <v>76</v>
      </c>
      <c r="BH4" s="646"/>
      <c r="BI4" s="646"/>
      <c r="BJ4" s="646"/>
      <c r="BK4" s="647"/>
      <c r="BL4" s="687" t="s">
        <v>282</v>
      </c>
      <c r="BM4" s="687"/>
      <c r="BN4" s="687"/>
      <c r="BO4" s="687"/>
      <c r="BP4" s="687"/>
    </row>
    <row r="5" spans="1:68" s="463" customFormat="1" ht="20.25" customHeight="1">
      <c r="A5" s="438" t="s">
        <v>156</v>
      </c>
      <c r="B5" s="439"/>
      <c r="C5" s="440" t="s">
        <v>260</v>
      </c>
      <c r="D5" s="440" t="s">
        <v>261</v>
      </c>
      <c r="E5" s="440" t="s">
        <v>262</v>
      </c>
      <c r="F5" s="440" t="s">
        <v>20</v>
      </c>
      <c r="G5" s="440" t="s">
        <v>80</v>
      </c>
      <c r="H5" s="440" t="s">
        <v>81</v>
      </c>
      <c r="I5" s="440" t="s">
        <v>82</v>
      </c>
      <c r="J5" s="440" t="s">
        <v>83</v>
      </c>
      <c r="K5" s="440" t="s">
        <v>20</v>
      </c>
      <c r="L5" s="440" t="s">
        <v>260</v>
      </c>
      <c r="M5" s="440" t="s">
        <v>261</v>
      </c>
      <c r="N5" s="440" t="s">
        <v>262</v>
      </c>
      <c r="O5" s="440" t="s">
        <v>20</v>
      </c>
      <c r="P5" s="440" t="s">
        <v>80</v>
      </c>
      <c r="Q5" s="440" t="s">
        <v>81</v>
      </c>
      <c r="R5" s="440" t="s">
        <v>82</v>
      </c>
      <c r="S5" s="440" t="s">
        <v>83</v>
      </c>
      <c r="T5" s="460" t="s">
        <v>20</v>
      </c>
      <c r="U5" s="440" t="s">
        <v>260</v>
      </c>
      <c r="V5" s="440" t="s">
        <v>261</v>
      </c>
      <c r="W5" s="440" t="s">
        <v>262</v>
      </c>
      <c r="X5" s="440" t="s">
        <v>20</v>
      </c>
      <c r="Y5" s="440" t="s">
        <v>80</v>
      </c>
      <c r="Z5" s="460" t="s">
        <v>20</v>
      </c>
      <c r="AA5" s="440" t="s">
        <v>260</v>
      </c>
      <c r="AB5" s="440" t="s">
        <v>261</v>
      </c>
      <c r="AC5" s="461" t="s">
        <v>262</v>
      </c>
      <c r="AD5" s="460" t="s">
        <v>20</v>
      </c>
      <c r="AE5" s="440" t="s">
        <v>80</v>
      </c>
      <c r="AF5" s="460" t="s">
        <v>20</v>
      </c>
      <c r="AG5" s="462" t="s">
        <v>263</v>
      </c>
      <c r="AH5" s="440" t="s">
        <v>260</v>
      </c>
      <c r="AI5" s="440" t="s">
        <v>261</v>
      </c>
      <c r="AJ5" s="461" t="s">
        <v>262</v>
      </c>
      <c r="AK5" s="460" t="s">
        <v>20</v>
      </c>
      <c r="AL5" s="440" t="s">
        <v>80</v>
      </c>
      <c r="AM5" s="460" t="s">
        <v>20</v>
      </c>
      <c r="AN5" s="440" t="s">
        <v>260</v>
      </c>
      <c r="AO5" s="440" t="s">
        <v>261</v>
      </c>
      <c r="AP5" s="461" t="s">
        <v>262</v>
      </c>
      <c r="AQ5" s="460" t="s">
        <v>20</v>
      </c>
      <c r="AR5" s="440" t="s">
        <v>80</v>
      </c>
      <c r="AS5" s="460" t="s">
        <v>20</v>
      </c>
      <c r="AT5" s="440" t="s">
        <v>260</v>
      </c>
      <c r="AU5" s="440" t="s">
        <v>261</v>
      </c>
      <c r="AV5" s="461" t="s">
        <v>262</v>
      </c>
      <c r="AW5" s="460" t="s">
        <v>20</v>
      </c>
      <c r="AX5" s="440" t="s">
        <v>80</v>
      </c>
      <c r="AY5" s="460" t="s">
        <v>20</v>
      </c>
      <c r="AZ5" s="440" t="s">
        <v>260</v>
      </c>
      <c r="BA5" s="440" t="s">
        <v>261</v>
      </c>
      <c r="BB5" s="461" t="s">
        <v>262</v>
      </c>
      <c r="BC5" s="460" t="s">
        <v>20</v>
      </c>
      <c r="BD5" s="440" t="s">
        <v>80</v>
      </c>
      <c r="BE5" s="460" t="s">
        <v>20</v>
      </c>
      <c r="BF5" s="460"/>
      <c r="BG5" s="462" t="s">
        <v>263</v>
      </c>
      <c r="BH5" s="440" t="s">
        <v>260</v>
      </c>
      <c r="BI5" s="440" t="s">
        <v>261</v>
      </c>
      <c r="BJ5" s="461" t="s">
        <v>262</v>
      </c>
      <c r="BK5" s="460" t="s">
        <v>20</v>
      </c>
      <c r="BL5" s="440" t="s">
        <v>80</v>
      </c>
      <c r="BM5" s="440" t="s">
        <v>81</v>
      </c>
      <c r="BN5" s="440" t="s">
        <v>82</v>
      </c>
      <c r="BO5" s="440" t="s">
        <v>83</v>
      </c>
      <c r="BP5" s="460" t="s">
        <v>20</v>
      </c>
    </row>
    <row r="6" spans="1:68" ht="21.75">
      <c r="A6" s="441">
        <v>1</v>
      </c>
      <c r="B6" s="442" t="s">
        <v>133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</row>
    <row r="7" spans="1:68" ht="21.75">
      <c r="A7" s="443">
        <v>2</v>
      </c>
      <c r="B7" s="444" t="s">
        <v>134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</row>
    <row r="8" spans="1:68" ht="21.75">
      <c r="A8" s="443">
        <v>3</v>
      </c>
      <c r="B8" s="444" t="s">
        <v>264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</row>
    <row r="9" spans="1:68" ht="21.75">
      <c r="A9" s="443"/>
      <c r="B9" s="464" t="s">
        <v>214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</row>
    <row r="10" spans="1:68" ht="21.75">
      <c r="A10" s="443">
        <v>4</v>
      </c>
      <c r="B10" s="445" t="s">
        <v>98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</row>
    <row r="11" spans="1:68" ht="21.75">
      <c r="A11" s="443">
        <v>5</v>
      </c>
      <c r="B11" s="445" t="s">
        <v>99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</row>
    <row r="12" spans="1:68" ht="21.75">
      <c r="A12" s="443">
        <v>6</v>
      </c>
      <c r="B12" s="445" t="s">
        <v>16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</row>
    <row r="13" spans="1:68" ht="21.75">
      <c r="A13" s="443">
        <v>7</v>
      </c>
      <c r="B13" s="445" t="s">
        <v>1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</row>
    <row r="14" spans="1:68" ht="21.75">
      <c r="A14" s="443">
        <v>8</v>
      </c>
      <c r="B14" s="445" t="s">
        <v>2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</row>
    <row r="15" spans="1:68" ht="21.75">
      <c r="A15" s="443">
        <v>9</v>
      </c>
      <c r="B15" s="445" t="s">
        <v>3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</row>
    <row r="16" spans="1:68" ht="21.75">
      <c r="A16" s="443">
        <v>10</v>
      </c>
      <c r="B16" s="445" t="s">
        <v>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</row>
    <row r="17" spans="1:68" ht="21.75">
      <c r="A17" s="443">
        <v>11</v>
      </c>
      <c r="B17" s="445" t="s">
        <v>5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</row>
    <row r="18" spans="1:68" ht="21.75">
      <c r="A18" s="443">
        <v>12</v>
      </c>
      <c r="B18" s="445" t="s">
        <v>6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</row>
    <row r="19" spans="1:68" ht="21.75">
      <c r="A19" s="443">
        <v>13</v>
      </c>
      <c r="B19" s="445" t="s">
        <v>7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</row>
    <row r="20" spans="1:68" ht="21.75">
      <c r="A20" s="443">
        <v>14</v>
      </c>
      <c r="B20" s="445" t="s">
        <v>9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</row>
    <row r="21" spans="1:68" ht="21.75">
      <c r="A21" s="443"/>
      <c r="B21" s="445" t="s">
        <v>265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</row>
    <row r="22" spans="1:68" ht="21.75">
      <c r="A22" s="443">
        <v>15</v>
      </c>
      <c r="B22" s="445" t="s">
        <v>10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</row>
    <row r="23" spans="1:68" ht="21.75">
      <c r="A23" s="443">
        <v>16</v>
      </c>
      <c r="B23" s="445" t="s">
        <v>11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</row>
    <row r="24" spans="1:68" ht="21.75">
      <c r="A24" s="443">
        <v>17</v>
      </c>
      <c r="B24" s="445" t="s">
        <v>12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</row>
    <row r="25" spans="1:68" ht="21.75">
      <c r="A25" s="443">
        <v>18</v>
      </c>
      <c r="B25" s="445" t="s">
        <v>13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</row>
    <row r="26" spans="1:68" ht="21.75">
      <c r="A26" s="447">
        <v>19</v>
      </c>
      <c r="B26" s="448" t="s">
        <v>14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</row>
    <row r="27" spans="1:68" ht="21.75">
      <c r="A27" s="443">
        <v>20</v>
      </c>
      <c r="B27" s="445" t="s">
        <v>266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</row>
    <row r="28" spans="1:68" ht="21.75">
      <c r="A28" s="443">
        <v>21</v>
      </c>
      <c r="B28" s="445" t="s">
        <v>18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</row>
    <row r="29" spans="1:68" ht="21.75">
      <c r="A29" s="443">
        <v>22</v>
      </c>
      <c r="B29" s="445" t="s">
        <v>267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</row>
    <row r="30" spans="1:68" ht="21.75">
      <c r="A30" s="443">
        <v>23</v>
      </c>
      <c r="B30" s="445" t="s">
        <v>42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</row>
    <row r="31" spans="1:68" ht="21.75">
      <c r="A31" s="443"/>
      <c r="B31" s="445" t="s">
        <v>215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</row>
    <row r="32" spans="1:68" ht="21.75">
      <c r="A32" s="443">
        <v>24</v>
      </c>
      <c r="B32" s="445" t="s">
        <v>268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</row>
    <row r="33" spans="1:68" ht="21.75">
      <c r="A33" s="443">
        <v>25</v>
      </c>
      <c r="B33" s="445" t="s">
        <v>166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</row>
    <row r="34" spans="1:68" ht="21.75">
      <c r="A34" s="443">
        <v>26</v>
      </c>
      <c r="B34" s="450" t="s">
        <v>269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</row>
    <row r="35" spans="1:68" ht="21.75">
      <c r="A35" s="443">
        <v>27</v>
      </c>
      <c r="B35" s="445" t="s">
        <v>167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</row>
    <row r="36" spans="1:68" ht="21.75">
      <c r="A36" s="443"/>
      <c r="B36" s="445" t="s">
        <v>270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</row>
    <row r="37" spans="1:68" ht="21.75">
      <c r="A37" s="443">
        <v>28</v>
      </c>
      <c r="B37" s="445" t="s">
        <v>168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</row>
    <row r="38" spans="1:68" ht="21.75">
      <c r="A38" s="443">
        <v>29</v>
      </c>
      <c r="B38" s="445" t="s">
        <v>169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</row>
    <row r="39" spans="1:68" ht="21.75">
      <c r="A39" s="443">
        <v>30</v>
      </c>
      <c r="B39" s="445" t="s">
        <v>172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</row>
    <row r="40" spans="1:68" ht="21.75">
      <c r="A40" s="443">
        <v>31</v>
      </c>
      <c r="B40" s="445" t="s">
        <v>271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</row>
    <row r="41" spans="1:68" ht="21.75">
      <c r="A41" s="443"/>
      <c r="B41" s="445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</row>
    <row r="42" spans="1:68" ht="21.75">
      <c r="A42" s="443"/>
      <c r="B42" s="445" t="s">
        <v>283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</row>
    <row r="43" spans="1:68" ht="21.75">
      <c r="A43" s="443">
        <v>32</v>
      </c>
      <c r="B43" s="451" t="s">
        <v>112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</row>
    <row r="44" spans="1:68" ht="21.75">
      <c r="A44" s="443">
        <v>33</v>
      </c>
      <c r="B44" s="451" t="s">
        <v>272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</row>
    <row r="45" spans="1:68" ht="21.75">
      <c r="A45" s="443">
        <v>34</v>
      </c>
      <c r="B45" s="450" t="s">
        <v>273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</row>
    <row r="46" spans="1:68" ht="21.75">
      <c r="A46" s="447">
        <v>35</v>
      </c>
      <c r="B46" s="452" t="s">
        <v>274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</row>
    <row r="47" spans="1:68" ht="21.75">
      <c r="A47" s="447"/>
      <c r="B47" s="448" t="s">
        <v>217</v>
      </c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/>
      <c r="BN47" s="449"/>
      <c r="BO47" s="449"/>
      <c r="BP47" s="449"/>
    </row>
    <row r="48" spans="1:68" ht="21.75">
      <c r="A48" s="443">
        <v>36</v>
      </c>
      <c r="B48" s="445" t="s">
        <v>188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</row>
    <row r="49" spans="1:68" ht="21.75">
      <c r="A49" s="443">
        <v>37</v>
      </c>
      <c r="B49" s="450" t="s">
        <v>139</v>
      </c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</row>
    <row r="50" spans="1:68" ht="21.75">
      <c r="A50" s="443">
        <v>38</v>
      </c>
      <c r="B50" s="450" t="s">
        <v>275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</row>
    <row r="51" spans="1:68" ht="21.75">
      <c r="A51" s="443">
        <v>39</v>
      </c>
      <c r="B51" s="451" t="s">
        <v>140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</row>
    <row r="52" spans="1:68" ht="21.75">
      <c r="A52" s="453">
        <v>40</v>
      </c>
      <c r="B52" s="454" t="s">
        <v>276</v>
      </c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</row>
    <row r="53" spans="1:68" ht="21.75">
      <c r="A53" s="456"/>
      <c r="B53" s="465" t="s">
        <v>284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  <c r="BM53" s="457"/>
      <c r="BN53" s="457"/>
      <c r="BO53" s="457"/>
      <c r="BP53" s="457"/>
    </row>
    <row r="54" ht="21.75">
      <c r="AL54" s="166" t="s">
        <v>285</v>
      </c>
    </row>
  </sheetData>
  <mergeCells count="27">
    <mergeCell ref="BL4:BP4"/>
    <mergeCell ref="AX4:AY4"/>
    <mergeCell ref="AZ4:BC4"/>
    <mergeCell ref="BD4:BE4"/>
    <mergeCell ref="BG4:BK4"/>
    <mergeCell ref="AL4:AM4"/>
    <mergeCell ref="AN4:AQ4"/>
    <mergeCell ref="AR4:AS4"/>
    <mergeCell ref="AT4:AW4"/>
    <mergeCell ref="BG3:BP3"/>
    <mergeCell ref="C4:F4"/>
    <mergeCell ref="G4:K4"/>
    <mergeCell ref="L4:O4"/>
    <mergeCell ref="P4:T4"/>
    <mergeCell ref="U4:X4"/>
    <mergeCell ref="Y4:Z4"/>
    <mergeCell ref="AA4:AD4"/>
    <mergeCell ref="AE4:AF4"/>
    <mergeCell ref="AG4:AK4"/>
    <mergeCell ref="AG3:AM3"/>
    <mergeCell ref="AN3:AS3"/>
    <mergeCell ref="AT3:AY3"/>
    <mergeCell ref="AZ3:BE3"/>
    <mergeCell ref="C3:K3"/>
    <mergeCell ref="L3:T3"/>
    <mergeCell ref="U3:Z3"/>
    <mergeCell ref="AA3:AF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20" zoomScaleNormal="120" workbookViewId="0" topLeftCell="A1">
      <pane ySplit="5" topLeftCell="BM81" activePane="bottomLeft" state="frozen"/>
      <selection pane="topLeft" activeCell="A1" sqref="A1"/>
      <selection pane="bottomLeft" activeCell="N82" sqref="N82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622" t="s">
        <v>323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</row>
    <row r="2" spans="1:23" ht="21.75">
      <c r="A2" s="623" t="s">
        <v>21</v>
      </c>
      <c r="B2" s="626" t="s">
        <v>0</v>
      </c>
      <c r="C2" s="629" t="s">
        <v>23</v>
      </c>
      <c r="D2" s="629"/>
      <c r="E2" s="629"/>
      <c r="F2" s="629"/>
      <c r="G2" s="629" t="s">
        <v>27</v>
      </c>
      <c r="H2" s="629"/>
      <c r="I2" s="629"/>
      <c r="J2" s="629"/>
      <c r="K2" s="630" t="s">
        <v>92</v>
      </c>
      <c r="L2" s="631"/>
      <c r="M2" s="631"/>
      <c r="N2" s="632"/>
      <c r="O2" s="104"/>
      <c r="P2" s="634" t="s">
        <v>155</v>
      </c>
      <c r="Q2" s="635"/>
      <c r="R2" s="74"/>
      <c r="S2" s="74"/>
      <c r="T2" s="74"/>
      <c r="U2" s="74"/>
      <c r="V2" s="74"/>
      <c r="W2" s="75"/>
    </row>
    <row r="3" spans="1:23" ht="21">
      <c r="A3" s="624"/>
      <c r="B3" s="627"/>
      <c r="C3" s="46"/>
      <c r="D3" s="46"/>
      <c r="E3" s="46"/>
      <c r="F3" s="4"/>
      <c r="G3" s="46"/>
      <c r="H3" s="46"/>
      <c r="I3" s="46"/>
      <c r="J3" s="4"/>
      <c r="K3" s="633" t="s">
        <v>28</v>
      </c>
      <c r="L3" s="633"/>
      <c r="M3" s="633"/>
      <c r="N3" s="633"/>
      <c r="O3" s="6" t="s">
        <v>29</v>
      </c>
      <c r="P3" s="105" t="s">
        <v>151</v>
      </c>
      <c r="Q3" s="105" t="s">
        <v>151</v>
      </c>
      <c r="R3" s="77" t="s">
        <v>27</v>
      </c>
      <c r="S3" s="77" t="s">
        <v>27</v>
      </c>
      <c r="T3" s="79" t="s">
        <v>29</v>
      </c>
      <c r="U3" s="79" t="s">
        <v>146</v>
      </c>
      <c r="V3" s="77" t="s">
        <v>147</v>
      </c>
      <c r="W3" s="6" t="s">
        <v>20</v>
      </c>
    </row>
    <row r="4" spans="1:23" ht="21">
      <c r="A4" s="624"/>
      <c r="B4" s="627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152</v>
      </c>
      <c r="Q4" s="105" t="s">
        <v>154</v>
      </c>
      <c r="R4" s="77" t="s">
        <v>120</v>
      </c>
      <c r="S4" s="77" t="s">
        <v>243</v>
      </c>
      <c r="T4" s="79" t="s">
        <v>144</v>
      </c>
      <c r="U4" s="79" t="s">
        <v>76</v>
      </c>
      <c r="V4" s="79" t="s">
        <v>148</v>
      </c>
      <c r="W4" s="6" t="s">
        <v>31</v>
      </c>
    </row>
    <row r="5" spans="1:23" ht="21">
      <c r="A5" s="625"/>
      <c r="B5" s="628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153</v>
      </c>
      <c r="Q5" s="107"/>
      <c r="R5" s="61"/>
      <c r="S5" s="61"/>
      <c r="T5" s="80" t="s">
        <v>145</v>
      </c>
      <c r="U5" s="80" t="s">
        <v>124</v>
      </c>
      <c r="V5" s="80" t="s">
        <v>149</v>
      </c>
      <c r="W5" s="5"/>
    </row>
    <row r="6" spans="1:23" s="608" customFormat="1" ht="19.5" customHeight="1">
      <c r="A6" s="612"/>
      <c r="B6" s="619" t="s">
        <v>186</v>
      </c>
      <c r="C6" s="604">
        <f>SUM(C7:C15,C18,C19:C50)</f>
        <v>1330</v>
      </c>
      <c r="D6" s="604">
        <f>SUM(D7:D15,D18:D47)</f>
        <v>464</v>
      </c>
      <c r="E6" s="604">
        <f>SUM(E7:E15,E18:E47)</f>
        <v>614</v>
      </c>
      <c r="F6" s="603">
        <f>SUM(C6:E6)</f>
        <v>2408</v>
      </c>
      <c r="G6" s="604">
        <f>SUM(G7:G15,G18:G28,G29:G33,G34:G37,G38:G43,G44:G48)</f>
        <v>430</v>
      </c>
      <c r="H6" s="604">
        <f>SUM(H7:H15,H18:H47)</f>
        <v>165</v>
      </c>
      <c r="I6" s="604">
        <f>SUM(I7:I15,I18:I47)</f>
        <v>96</v>
      </c>
      <c r="J6" s="603">
        <f>SUM(G6:I6)</f>
        <v>691</v>
      </c>
      <c r="K6" s="604">
        <f>SUM(C6,G6)</f>
        <v>1760</v>
      </c>
      <c r="L6" s="604">
        <f>SUM(D6,H6)</f>
        <v>629</v>
      </c>
      <c r="M6" s="604">
        <f>SUM(E6,I6)</f>
        <v>710</v>
      </c>
      <c r="N6" s="604">
        <f>SUM(F6,J6)</f>
        <v>3099</v>
      </c>
      <c r="O6" s="614">
        <f aca="true" t="shared" si="0" ref="O6:V6">SUM(O7:O15,O18:O47)</f>
        <v>912</v>
      </c>
      <c r="P6" s="614">
        <f t="shared" si="0"/>
        <v>72</v>
      </c>
      <c r="Q6" s="614">
        <f>SUM(Q7:Q15,Q18,Q19:Q50)</f>
        <v>2041</v>
      </c>
      <c r="R6" s="614">
        <f t="shared" si="0"/>
        <v>469</v>
      </c>
      <c r="S6" s="614">
        <f t="shared" si="0"/>
        <v>0</v>
      </c>
      <c r="T6" s="614">
        <f t="shared" si="0"/>
        <v>68</v>
      </c>
      <c r="U6" s="614">
        <f t="shared" si="0"/>
        <v>41</v>
      </c>
      <c r="V6" s="614">
        <f t="shared" si="0"/>
        <v>16</v>
      </c>
      <c r="W6" s="603">
        <f>SUM(N6:V6)</f>
        <v>6718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152</v>
      </c>
      <c r="F7" s="3">
        <f>SUM(C7:E7)</f>
        <v>200</v>
      </c>
      <c r="G7" s="36">
        <v>0</v>
      </c>
      <c r="H7" s="36">
        <v>47</v>
      </c>
      <c r="I7" s="36">
        <v>37</v>
      </c>
      <c r="J7" s="3">
        <f>SUM(G7:I7)</f>
        <v>84</v>
      </c>
      <c r="K7" s="36">
        <f aca="true" t="shared" si="1" ref="K7:K70">SUM(C7,G7)</f>
        <v>0</v>
      </c>
      <c r="L7" s="36">
        <f aca="true" t="shared" si="2" ref="L7:L70">SUM(D7,H7)</f>
        <v>95</v>
      </c>
      <c r="M7" s="36">
        <f aca="true" t="shared" si="3" ref="M7:M70">SUM(E7,I7)</f>
        <v>189</v>
      </c>
      <c r="N7" s="3">
        <f aca="true" t="shared" si="4" ref="N7:N27">SUM(F7,J7)</f>
        <v>284</v>
      </c>
      <c r="O7" s="68">
        <v>189</v>
      </c>
      <c r="P7" s="68">
        <v>6</v>
      </c>
      <c r="Q7" s="68">
        <v>485</v>
      </c>
      <c r="R7" s="57">
        <v>49</v>
      </c>
      <c r="S7" s="57">
        <v>0</v>
      </c>
      <c r="T7" s="57">
        <v>0</v>
      </c>
      <c r="U7" s="57">
        <v>10</v>
      </c>
      <c r="V7" s="57">
        <v>0</v>
      </c>
      <c r="W7" s="3">
        <f aca="true" t="shared" si="5" ref="W7:W70">SUM(N7:V7)</f>
        <v>1023</v>
      </c>
    </row>
    <row r="8" spans="1:23" ht="19.5" customHeight="1">
      <c r="A8" s="100">
        <v>2</v>
      </c>
      <c r="B8" s="10" t="s">
        <v>1</v>
      </c>
      <c r="C8" s="37">
        <v>109</v>
      </c>
      <c r="D8" s="37">
        <v>12</v>
      </c>
      <c r="E8" s="37">
        <v>25</v>
      </c>
      <c r="F8" s="3">
        <f aca="true" t="shared" si="6" ref="F8:F89">SUM(C8:E8)</f>
        <v>146</v>
      </c>
      <c r="G8" s="37">
        <v>24</v>
      </c>
      <c r="H8" s="37">
        <v>4</v>
      </c>
      <c r="I8" s="37">
        <v>1</v>
      </c>
      <c r="J8" s="3">
        <f aca="true" t="shared" si="7" ref="J8:J89">SUM(G8:I8)</f>
        <v>29</v>
      </c>
      <c r="K8" s="36">
        <f t="shared" si="1"/>
        <v>133</v>
      </c>
      <c r="L8" s="36">
        <f t="shared" si="2"/>
        <v>16</v>
      </c>
      <c r="M8" s="36">
        <f t="shared" si="3"/>
        <v>26</v>
      </c>
      <c r="N8" s="3">
        <f t="shared" si="4"/>
        <v>175</v>
      </c>
      <c r="O8" s="69">
        <v>111</v>
      </c>
      <c r="P8" s="69">
        <v>3</v>
      </c>
      <c r="Q8" s="69">
        <v>114</v>
      </c>
      <c r="R8" s="57">
        <v>11</v>
      </c>
      <c r="S8" s="57">
        <v>0</v>
      </c>
      <c r="T8" s="57">
        <v>0</v>
      </c>
      <c r="U8" s="57">
        <v>2</v>
      </c>
      <c r="V8" s="57">
        <v>0</v>
      </c>
      <c r="W8" s="3">
        <f t="shared" si="5"/>
        <v>416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6"/>
        <v>60</v>
      </c>
      <c r="G9" s="37">
        <v>11</v>
      </c>
      <c r="H9" s="37">
        <v>0</v>
      </c>
      <c r="I9" s="37">
        <v>0</v>
      </c>
      <c r="J9" s="3">
        <f t="shared" si="7"/>
        <v>11</v>
      </c>
      <c r="K9" s="36">
        <f t="shared" si="1"/>
        <v>62</v>
      </c>
      <c r="L9" s="36">
        <f t="shared" si="2"/>
        <v>3</v>
      </c>
      <c r="M9" s="36">
        <f t="shared" si="3"/>
        <v>6</v>
      </c>
      <c r="N9" s="3">
        <f t="shared" si="4"/>
        <v>71</v>
      </c>
      <c r="O9" s="69">
        <v>10</v>
      </c>
      <c r="P9" s="69">
        <v>0</v>
      </c>
      <c r="Q9" s="69">
        <v>72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5"/>
        <v>154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19</v>
      </c>
      <c r="F10" s="3">
        <f t="shared" si="6"/>
        <v>83</v>
      </c>
      <c r="G10" s="37">
        <v>20</v>
      </c>
      <c r="H10" s="37">
        <v>4</v>
      </c>
      <c r="I10" s="37">
        <v>7</v>
      </c>
      <c r="J10" s="3">
        <f t="shared" si="7"/>
        <v>31</v>
      </c>
      <c r="K10" s="36">
        <f t="shared" si="1"/>
        <v>69</v>
      </c>
      <c r="L10" s="36">
        <f t="shared" si="2"/>
        <v>19</v>
      </c>
      <c r="M10" s="36">
        <f t="shared" si="3"/>
        <v>26</v>
      </c>
      <c r="N10" s="3">
        <f t="shared" si="4"/>
        <v>114</v>
      </c>
      <c r="O10" s="69">
        <v>46</v>
      </c>
      <c r="P10" s="69">
        <v>0</v>
      </c>
      <c r="Q10" s="69">
        <v>43</v>
      </c>
      <c r="R10" s="57">
        <v>4</v>
      </c>
      <c r="S10" s="57">
        <v>0</v>
      </c>
      <c r="T10" s="57">
        <v>0</v>
      </c>
      <c r="U10" s="57">
        <v>0</v>
      </c>
      <c r="V10" s="57">
        <v>0</v>
      </c>
      <c r="W10" s="3">
        <f t="shared" si="5"/>
        <v>207</v>
      </c>
    </row>
    <row r="11" spans="1:23" ht="19.5" customHeight="1">
      <c r="A11" s="99">
        <v>5</v>
      </c>
      <c r="B11" s="10" t="s">
        <v>4</v>
      </c>
      <c r="C11" s="37">
        <v>93</v>
      </c>
      <c r="D11" s="37">
        <v>3</v>
      </c>
      <c r="E11" s="37">
        <v>10</v>
      </c>
      <c r="F11" s="3">
        <f t="shared" si="6"/>
        <v>106</v>
      </c>
      <c r="G11" s="37">
        <v>39</v>
      </c>
      <c r="H11" s="37">
        <v>0</v>
      </c>
      <c r="I11" s="37">
        <v>0</v>
      </c>
      <c r="J11" s="3">
        <f t="shared" si="7"/>
        <v>39</v>
      </c>
      <c r="K11" s="36">
        <f t="shared" si="1"/>
        <v>132</v>
      </c>
      <c r="L11" s="36">
        <f t="shared" si="2"/>
        <v>3</v>
      </c>
      <c r="M11" s="36">
        <f t="shared" si="3"/>
        <v>10</v>
      </c>
      <c r="N11" s="3">
        <f t="shared" si="4"/>
        <v>145</v>
      </c>
      <c r="O11" s="69">
        <v>12</v>
      </c>
      <c r="P11" s="69">
        <v>0</v>
      </c>
      <c r="Q11" s="69">
        <v>43</v>
      </c>
      <c r="R11" s="57">
        <v>16</v>
      </c>
      <c r="S11" s="57">
        <v>0</v>
      </c>
      <c r="T11" s="57">
        <v>20</v>
      </c>
      <c r="U11" s="57">
        <v>0</v>
      </c>
      <c r="V11" s="57">
        <v>0</v>
      </c>
      <c r="W11" s="3">
        <f t="shared" si="5"/>
        <v>236</v>
      </c>
    </row>
    <row r="12" spans="1:23" ht="19.5" customHeight="1">
      <c r="A12" s="100">
        <v>6</v>
      </c>
      <c r="B12" s="10" t="s">
        <v>5</v>
      </c>
      <c r="C12" s="37">
        <v>49</v>
      </c>
      <c r="D12" s="37">
        <v>5</v>
      </c>
      <c r="E12" s="37">
        <v>22</v>
      </c>
      <c r="F12" s="3">
        <f t="shared" si="6"/>
        <v>76</v>
      </c>
      <c r="G12" s="37">
        <v>23</v>
      </c>
      <c r="H12" s="37">
        <v>2</v>
      </c>
      <c r="I12" s="37">
        <v>4</v>
      </c>
      <c r="J12" s="3">
        <f t="shared" si="7"/>
        <v>29</v>
      </c>
      <c r="K12" s="36">
        <f t="shared" si="1"/>
        <v>72</v>
      </c>
      <c r="L12" s="36">
        <f t="shared" si="2"/>
        <v>7</v>
      </c>
      <c r="M12" s="36">
        <f t="shared" si="3"/>
        <v>26</v>
      </c>
      <c r="N12" s="3">
        <f t="shared" si="4"/>
        <v>105</v>
      </c>
      <c r="O12" s="69">
        <v>31</v>
      </c>
      <c r="P12" s="69">
        <v>0</v>
      </c>
      <c r="Q12" s="69">
        <v>29</v>
      </c>
      <c r="R12" s="57">
        <v>3</v>
      </c>
      <c r="S12" s="57">
        <v>0</v>
      </c>
      <c r="T12" s="57">
        <v>0</v>
      </c>
      <c r="U12" s="57">
        <v>1</v>
      </c>
      <c r="V12" s="57">
        <v>0</v>
      </c>
      <c r="W12" s="3">
        <f t="shared" si="5"/>
        <v>169</v>
      </c>
    </row>
    <row r="13" spans="1:23" ht="19.5" customHeight="1">
      <c r="A13" s="99">
        <v>7</v>
      </c>
      <c r="B13" s="10" t="s">
        <v>6</v>
      </c>
      <c r="C13" s="37">
        <v>219</v>
      </c>
      <c r="D13" s="37">
        <v>14</v>
      </c>
      <c r="E13" s="37">
        <v>41</v>
      </c>
      <c r="F13" s="3">
        <f t="shared" si="6"/>
        <v>274</v>
      </c>
      <c r="G13" s="37">
        <v>61</v>
      </c>
      <c r="H13" s="37">
        <v>5</v>
      </c>
      <c r="I13" s="37">
        <v>9</v>
      </c>
      <c r="J13" s="3">
        <f t="shared" si="7"/>
        <v>75</v>
      </c>
      <c r="K13" s="36">
        <f t="shared" si="1"/>
        <v>280</v>
      </c>
      <c r="L13" s="36">
        <f t="shared" si="2"/>
        <v>19</v>
      </c>
      <c r="M13" s="36">
        <f t="shared" si="3"/>
        <v>50</v>
      </c>
      <c r="N13" s="3">
        <f t="shared" si="4"/>
        <v>349</v>
      </c>
      <c r="O13" s="69">
        <v>69</v>
      </c>
      <c r="P13" s="69">
        <v>0</v>
      </c>
      <c r="Q13" s="69">
        <v>54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3">
        <f t="shared" si="5"/>
        <v>472</v>
      </c>
    </row>
    <row r="14" spans="1:23" ht="19.5" customHeight="1">
      <c r="A14" s="100">
        <v>8</v>
      </c>
      <c r="B14" s="10" t="s">
        <v>7</v>
      </c>
      <c r="C14" s="37">
        <v>197</v>
      </c>
      <c r="D14" s="37">
        <v>23</v>
      </c>
      <c r="E14" s="37">
        <v>51</v>
      </c>
      <c r="F14" s="3">
        <f t="shared" si="6"/>
        <v>271</v>
      </c>
      <c r="G14" s="37">
        <v>43</v>
      </c>
      <c r="H14" s="37">
        <v>2</v>
      </c>
      <c r="I14" s="37">
        <v>3</v>
      </c>
      <c r="J14" s="3">
        <f t="shared" si="7"/>
        <v>48</v>
      </c>
      <c r="K14" s="36">
        <f t="shared" si="1"/>
        <v>240</v>
      </c>
      <c r="L14" s="36">
        <f t="shared" si="2"/>
        <v>25</v>
      </c>
      <c r="M14" s="36">
        <f t="shared" si="3"/>
        <v>54</v>
      </c>
      <c r="N14" s="3">
        <f t="shared" si="4"/>
        <v>319</v>
      </c>
      <c r="O14" s="69">
        <v>37</v>
      </c>
      <c r="P14" s="69">
        <v>0</v>
      </c>
      <c r="Q14" s="69">
        <v>124</v>
      </c>
      <c r="R14" s="57">
        <v>101</v>
      </c>
      <c r="S14" s="57">
        <v>0</v>
      </c>
      <c r="T14" s="57">
        <v>0</v>
      </c>
      <c r="U14" s="57">
        <v>6</v>
      </c>
      <c r="V14" s="57">
        <v>13</v>
      </c>
      <c r="W14" s="3">
        <f t="shared" si="5"/>
        <v>600</v>
      </c>
    </row>
    <row r="15" spans="1:23" ht="19.5" customHeight="1">
      <c r="A15" s="99">
        <v>9</v>
      </c>
      <c r="B15" s="10" t="s">
        <v>9</v>
      </c>
      <c r="C15" s="37">
        <f>SUM(C16:C17)</f>
        <v>268</v>
      </c>
      <c r="D15" s="37">
        <f>SUM(D16:D17)</f>
        <v>7</v>
      </c>
      <c r="E15" s="37">
        <f>SUM(E16:E17)</f>
        <v>30</v>
      </c>
      <c r="F15" s="3">
        <f t="shared" si="6"/>
        <v>305</v>
      </c>
      <c r="G15" s="37">
        <f>SUM(G16:G17)</f>
        <v>80</v>
      </c>
      <c r="H15" s="37">
        <f>SUM(H16:H17)</f>
        <v>1</v>
      </c>
      <c r="I15" s="37">
        <f>SUM(I16:I17)</f>
        <v>0</v>
      </c>
      <c r="J15" s="3">
        <f t="shared" si="7"/>
        <v>81</v>
      </c>
      <c r="K15" s="36">
        <f t="shared" si="1"/>
        <v>348</v>
      </c>
      <c r="L15" s="36">
        <f t="shared" si="2"/>
        <v>8</v>
      </c>
      <c r="M15" s="36">
        <f t="shared" si="3"/>
        <v>30</v>
      </c>
      <c r="N15" s="3">
        <f t="shared" si="4"/>
        <v>386</v>
      </c>
      <c r="O15" s="69">
        <v>48</v>
      </c>
      <c r="P15" s="69">
        <v>1</v>
      </c>
      <c r="Q15" s="69">
        <f>SUM(Q16:Q17)</f>
        <v>384</v>
      </c>
      <c r="R15" s="57">
        <f>SUM(R16:R17)</f>
        <v>73</v>
      </c>
      <c r="S15" s="57">
        <v>0</v>
      </c>
      <c r="T15" s="57">
        <v>46</v>
      </c>
      <c r="U15" s="57">
        <v>10</v>
      </c>
      <c r="V15" s="57">
        <v>0</v>
      </c>
      <c r="W15" s="3">
        <f t="shared" si="5"/>
        <v>948</v>
      </c>
    </row>
    <row r="16" spans="1:23" ht="19.5" customHeight="1">
      <c r="A16" s="100"/>
      <c r="B16" s="10" t="s">
        <v>175</v>
      </c>
      <c r="C16" s="37">
        <v>65</v>
      </c>
      <c r="D16" s="37">
        <v>4</v>
      </c>
      <c r="E16" s="37">
        <v>30</v>
      </c>
      <c r="F16" s="3">
        <f>SUM(C16:E16)</f>
        <v>99</v>
      </c>
      <c r="G16" s="37">
        <v>32</v>
      </c>
      <c r="H16" s="37">
        <v>1</v>
      </c>
      <c r="I16" s="37">
        <v>0</v>
      </c>
      <c r="J16" s="3">
        <f>SUM(G16:I16)</f>
        <v>33</v>
      </c>
      <c r="K16" s="36">
        <f t="shared" si="1"/>
        <v>97</v>
      </c>
      <c r="L16" s="36">
        <f t="shared" si="2"/>
        <v>5</v>
      </c>
      <c r="M16" s="36">
        <f t="shared" si="3"/>
        <v>30</v>
      </c>
      <c r="N16" s="3">
        <f t="shared" si="4"/>
        <v>132</v>
      </c>
      <c r="O16" s="69">
        <v>48</v>
      </c>
      <c r="P16" s="69">
        <v>0</v>
      </c>
      <c r="Q16" s="69">
        <v>21</v>
      </c>
      <c r="R16" s="57">
        <v>13</v>
      </c>
      <c r="S16" s="57">
        <v>0</v>
      </c>
      <c r="T16" s="57">
        <v>0</v>
      </c>
      <c r="U16" s="57">
        <v>2</v>
      </c>
      <c r="V16" s="57">
        <v>0</v>
      </c>
      <c r="W16" s="3">
        <f t="shared" si="5"/>
        <v>216</v>
      </c>
    </row>
    <row r="17" spans="1:23" ht="19.5" customHeight="1">
      <c r="A17" s="99"/>
      <c r="B17" s="10" t="s">
        <v>176</v>
      </c>
      <c r="C17" s="37">
        <v>203</v>
      </c>
      <c r="D17" s="37">
        <v>3</v>
      </c>
      <c r="E17" s="37">
        <v>0</v>
      </c>
      <c r="F17" s="3">
        <f t="shared" si="6"/>
        <v>206</v>
      </c>
      <c r="G17" s="37">
        <v>48</v>
      </c>
      <c r="H17" s="37">
        <v>0</v>
      </c>
      <c r="I17" s="37">
        <v>0</v>
      </c>
      <c r="J17" s="3">
        <f t="shared" si="7"/>
        <v>48</v>
      </c>
      <c r="K17" s="36">
        <f t="shared" si="1"/>
        <v>251</v>
      </c>
      <c r="L17" s="36">
        <f t="shared" si="2"/>
        <v>3</v>
      </c>
      <c r="M17" s="36">
        <f t="shared" si="3"/>
        <v>0</v>
      </c>
      <c r="N17" s="3">
        <f t="shared" si="4"/>
        <v>254</v>
      </c>
      <c r="O17" s="69">
        <v>0</v>
      </c>
      <c r="P17" s="69">
        <v>1</v>
      </c>
      <c r="Q17" s="69">
        <v>363</v>
      </c>
      <c r="R17" s="57">
        <v>60</v>
      </c>
      <c r="S17" s="57">
        <v>0</v>
      </c>
      <c r="T17" s="57">
        <v>46</v>
      </c>
      <c r="U17" s="57">
        <v>8</v>
      </c>
      <c r="V17" s="57">
        <v>0</v>
      </c>
      <c r="W17" s="3">
        <f t="shared" si="5"/>
        <v>732</v>
      </c>
    </row>
    <row r="18" spans="1:23" ht="19.5" customHeight="1">
      <c r="A18" s="100">
        <v>10</v>
      </c>
      <c r="B18" s="10" t="s">
        <v>10</v>
      </c>
      <c r="C18" s="37">
        <v>66</v>
      </c>
      <c r="D18" s="37">
        <v>2</v>
      </c>
      <c r="E18" s="37">
        <v>9</v>
      </c>
      <c r="F18" s="3">
        <f t="shared" si="6"/>
        <v>77</v>
      </c>
      <c r="G18" s="37">
        <v>21</v>
      </c>
      <c r="H18" s="37">
        <v>1</v>
      </c>
      <c r="I18" s="37">
        <v>1</v>
      </c>
      <c r="J18" s="3">
        <f t="shared" si="7"/>
        <v>23</v>
      </c>
      <c r="K18" s="36">
        <f t="shared" si="1"/>
        <v>87</v>
      </c>
      <c r="L18" s="36">
        <f t="shared" si="2"/>
        <v>3</v>
      </c>
      <c r="M18" s="36">
        <f t="shared" si="3"/>
        <v>10</v>
      </c>
      <c r="N18" s="3">
        <f t="shared" si="4"/>
        <v>100</v>
      </c>
      <c r="O18" s="69">
        <v>12</v>
      </c>
      <c r="P18" s="69">
        <v>0</v>
      </c>
      <c r="Q18" s="69">
        <v>56</v>
      </c>
      <c r="R18" s="57">
        <v>0</v>
      </c>
      <c r="S18" s="57">
        <v>0</v>
      </c>
      <c r="T18" s="57">
        <v>0</v>
      </c>
      <c r="U18" s="57">
        <v>1</v>
      </c>
      <c r="V18" s="57">
        <v>0</v>
      </c>
      <c r="W18" s="3">
        <f t="shared" si="5"/>
        <v>169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6"/>
        <v>59</v>
      </c>
      <c r="G19" s="37">
        <v>29</v>
      </c>
      <c r="H19" s="37">
        <v>2</v>
      </c>
      <c r="I19" s="37">
        <v>2</v>
      </c>
      <c r="J19" s="3">
        <f t="shared" si="7"/>
        <v>33</v>
      </c>
      <c r="K19" s="36">
        <f t="shared" si="1"/>
        <v>70</v>
      </c>
      <c r="L19" s="36">
        <f t="shared" si="2"/>
        <v>8</v>
      </c>
      <c r="M19" s="36">
        <f t="shared" si="3"/>
        <v>14</v>
      </c>
      <c r="N19" s="3">
        <f t="shared" si="4"/>
        <v>92</v>
      </c>
      <c r="O19" s="69">
        <v>13</v>
      </c>
      <c r="P19" s="69">
        <v>0</v>
      </c>
      <c r="Q19" s="69">
        <v>23</v>
      </c>
      <c r="R19" s="57">
        <v>0</v>
      </c>
      <c r="S19" s="57">
        <v>0</v>
      </c>
      <c r="T19" s="57">
        <v>0</v>
      </c>
      <c r="U19" s="57">
        <v>5</v>
      </c>
      <c r="V19" s="57">
        <v>0</v>
      </c>
      <c r="W19" s="3">
        <f t="shared" si="5"/>
        <v>133</v>
      </c>
    </row>
    <row r="20" spans="1:23" ht="19.5" customHeight="1">
      <c r="A20" s="100">
        <v>12</v>
      </c>
      <c r="B20" s="10" t="s">
        <v>12</v>
      </c>
      <c r="C20" s="37">
        <v>93</v>
      </c>
      <c r="D20" s="37">
        <v>44</v>
      </c>
      <c r="E20" s="37">
        <v>36</v>
      </c>
      <c r="F20" s="3">
        <f t="shared" si="6"/>
        <v>173</v>
      </c>
      <c r="G20" s="37">
        <v>29</v>
      </c>
      <c r="H20" s="37">
        <v>7</v>
      </c>
      <c r="I20" s="37">
        <v>5</v>
      </c>
      <c r="J20" s="3">
        <f t="shared" si="7"/>
        <v>41</v>
      </c>
      <c r="K20" s="36">
        <f t="shared" si="1"/>
        <v>122</v>
      </c>
      <c r="L20" s="36">
        <f t="shared" si="2"/>
        <v>51</v>
      </c>
      <c r="M20" s="36">
        <f t="shared" si="3"/>
        <v>41</v>
      </c>
      <c r="N20" s="3">
        <f t="shared" si="4"/>
        <v>214</v>
      </c>
      <c r="O20" s="69">
        <v>31</v>
      </c>
      <c r="P20" s="69">
        <v>1</v>
      </c>
      <c r="Q20" s="69">
        <v>113</v>
      </c>
      <c r="R20" s="57">
        <v>31</v>
      </c>
      <c r="S20" s="57">
        <v>0</v>
      </c>
      <c r="T20" s="57">
        <v>0</v>
      </c>
      <c r="U20" s="57">
        <v>0</v>
      </c>
      <c r="V20" s="57">
        <v>0</v>
      </c>
      <c r="W20" s="3">
        <f t="shared" si="5"/>
        <v>390</v>
      </c>
    </row>
    <row r="21" spans="1:23" ht="19.5" customHeight="1">
      <c r="A21" s="99">
        <v>13</v>
      </c>
      <c r="B21" s="10" t="s">
        <v>13</v>
      </c>
      <c r="C21" s="37">
        <v>65</v>
      </c>
      <c r="D21" s="37">
        <v>3</v>
      </c>
      <c r="E21" s="37">
        <v>21</v>
      </c>
      <c r="F21" s="3">
        <f t="shared" si="6"/>
        <v>89</v>
      </c>
      <c r="G21" s="37">
        <v>23</v>
      </c>
      <c r="H21" s="37">
        <v>1</v>
      </c>
      <c r="I21" s="37">
        <v>1</v>
      </c>
      <c r="J21" s="3">
        <f t="shared" si="7"/>
        <v>25</v>
      </c>
      <c r="K21" s="36">
        <f t="shared" si="1"/>
        <v>88</v>
      </c>
      <c r="L21" s="36">
        <f t="shared" si="2"/>
        <v>4</v>
      </c>
      <c r="M21" s="36">
        <f t="shared" si="3"/>
        <v>22</v>
      </c>
      <c r="N21" s="3">
        <f t="shared" si="4"/>
        <v>114</v>
      </c>
      <c r="O21" s="69">
        <v>16</v>
      </c>
      <c r="P21" s="69">
        <v>0</v>
      </c>
      <c r="Q21" s="69">
        <v>35</v>
      </c>
      <c r="R21" s="57">
        <v>23</v>
      </c>
      <c r="S21" s="57">
        <v>0</v>
      </c>
      <c r="T21" s="57">
        <v>1</v>
      </c>
      <c r="U21" s="57">
        <v>0</v>
      </c>
      <c r="V21" s="57">
        <v>0</v>
      </c>
      <c r="W21" s="3">
        <f t="shared" si="5"/>
        <v>189</v>
      </c>
    </row>
    <row r="22" spans="1:23" ht="19.5" customHeight="1">
      <c r="A22" s="100">
        <v>14</v>
      </c>
      <c r="B22" s="10" t="s">
        <v>14</v>
      </c>
      <c r="C22" s="37">
        <v>1</v>
      </c>
      <c r="D22" s="37">
        <v>9</v>
      </c>
      <c r="E22" s="37">
        <v>7</v>
      </c>
      <c r="F22" s="3">
        <f t="shared" si="6"/>
        <v>17</v>
      </c>
      <c r="G22" s="37">
        <v>0</v>
      </c>
      <c r="H22" s="37">
        <v>2</v>
      </c>
      <c r="I22" s="37">
        <v>2</v>
      </c>
      <c r="J22" s="3">
        <f t="shared" si="7"/>
        <v>4</v>
      </c>
      <c r="K22" s="36">
        <f t="shared" si="1"/>
        <v>1</v>
      </c>
      <c r="L22" s="36">
        <f t="shared" si="2"/>
        <v>11</v>
      </c>
      <c r="M22" s="36">
        <f t="shared" si="3"/>
        <v>9</v>
      </c>
      <c r="N22" s="3">
        <f t="shared" si="4"/>
        <v>21</v>
      </c>
      <c r="O22" s="69">
        <v>3</v>
      </c>
      <c r="P22" s="69">
        <v>0</v>
      </c>
      <c r="Q22" s="69">
        <v>13</v>
      </c>
      <c r="R22" s="57">
        <v>36</v>
      </c>
      <c r="S22" s="57">
        <v>0</v>
      </c>
      <c r="T22" s="57">
        <v>0</v>
      </c>
      <c r="U22" s="57">
        <v>0</v>
      </c>
      <c r="V22" s="57">
        <v>0</v>
      </c>
      <c r="W22" s="3">
        <f t="shared" si="5"/>
        <v>73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12</v>
      </c>
      <c r="E23" s="37">
        <v>6</v>
      </c>
      <c r="F23" s="3">
        <f t="shared" si="6"/>
        <v>18</v>
      </c>
      <c r="G23" s="37">
        <v>0</v>
      </c>
      <c r="H23" s="37">
        <v>12</v>
      </c>
      <c r="I23" s="37">
        <v>1</v>
      </c>
      <c r="J23" s="3">
        <f t="shared" si="7"/>
        <v>13</v>
      </c>
      <c r="K23" s="36">
        <f t="shared" si="1"/>
        <v>0</v>
      </c>
      <c r="L23" s="36">
        <f t="shared" si="2"/>
        <v>24</v>
      </c>
      <c r="M23" s="36">
        <f t="shared" si="3"/>
        <v>7</v>
      </c>
      <c r="N23" s="3">
        <f t="shared" si="4"/>
        <v>31</v>
      </c>
      <c r="O23" s="69">
        <v>0</v>
      </c>
      <c r="P23" s="69">
        <v>0</v>
      </c>
      <c r="Q23" s="69">
        <v>36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">
        <f t="shared" si="5"/>
        <v>67</v>
      </c>
    </row>
    <row r="24" spans="1:23" ht="19.5" customHeight="1">
      <c r="A24" s="100">
        <v>16</v>
      </c>
      <c r="B24" s="10" t="s">
        <v>15</v>
      </c>
      <c r="C24" s="37">
        <v>0</v>
      </c>
      <c r="D24" s="37">
        <v>43</v>
      </c>
      <c r="E24" s="37">
        <v>33</v>
      </c>
      <c r="F24" s="3">
        <f t="shared" si="6"/>
        <v>76</v>
      </c>
      <c r="G24" s="37">
        <v>0</v>
      </c>
      <c r="H24" s="37">
        <v>15</v>
      </c>
      <c r="I24" s="37">
        <v>1</v>
      </c>
      <c r="J24" s="3">
        <f t="shared" si="7"/>
        <v>16</v>
      </c>
      <c r="K24" s="36">
        <f t="shared" si="1"/>
        <v>0</v>
      </c>
      <c r="L24" s="36">
        <f t="shared" si="2"/>
        <v>58</v>
      </c>
      <c r="M24" s="36">
        <f t="shared" si="3"/>
        <v>34</v>
      </c>
      <c r="N24" s="3">
        <f t="shared" si="4"/>
        <v>92</v>
      </c>
      <c r="O24" s="69">
        <v>64</v>
      </c>
      <c r="P24" s="69">
        <v>0</v>
      </c>
      <c r="Q24" s="69">
        <v>31</v>
      </c>
      <c r="R24" s="57">
        <v>25</v>
      </c>
      <c r="S24" s="57">
        <v>0</v>
      </c>
      <c r="T24" s="57">
        <v>0</v>
      </c>
      <c r="U24" s="57">
        <v>0</v>
      </c>
      <c r="V24" s="57">
        <v>0</v>
      </c>
      <c r="W24" s="3">
        <f t="shared" si="5"/>
        <v>212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60</v>
      </c>
      <c r="E25" s="37">
        <v>43</v>
      </c>
      <c r="F25" s="3">
        <f t="shared" si="6"/>
        <v>103</v>
      </c>
      <c r="G25" s="37">
        <v>0</v>
      </c>
      <c r="H25" s="37">
        <v>12</v>
      </c>
      <c r="I25" s="37">
        <v>3</v>
      </c>
      <c r="J25" s="3">
        <f t="shared" si="7"/>
        <v>15</v>
      </c>
      <c r="K25" s="36">
        <f t="shared" si="1"/>
        <v>0</v>
      </c>
      <c r="L25" s="36">
        <f t="shared" si="2"/>
        <v>72</v>
      </c>
      <c r="M25" s="36">
        <f t="shared" si="3"/>
        <v>46</v>
      </c>
      <c r="N25" s="3">
        <f t="shared" si="4"/>
        <v>118</v>
      </c>
      <c r="O25" s="69">
        <v>10</v>
      </c>
      <c r="P25" s="69">
        <v>40</v>
      </c>
      <c r="Q25" s="69">
        <v>15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">
        <f t="shared" si="5"/>
        <v>183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15</v>
      </c>
      <c r="E26" s="37">
        <v>6</v>
      </c>
      <c r="F26" s="3">
        <f t="shared" si="6"/>
        <v>21</v>
      </c>
      <c r="G26" s="37">
        <v>0</v>
      </c>
      <c r="H26" s="37">
        <v>6</v>
      </c>
      <c r="I26" s="37">
        <v>1</v>
      </c>
      <c r="J26" s="3">
        <f t="shared" si="7"/>
        <v>7</v>
      </c>
      <c r="K26" s="36">
        <f t="shared" si="1"/>
        <v>0</v>
      </c>
      <c r="L26" s="36">
        <f t="shared" si="2"/>
        <v>21</v>
      </c>
      <c r="M26" s="36">
        <f t="shared" si="3"/>
        <v>7</v>
      </c>
      <c r="N26" s="3">
        <f t="shared" si="4"/>
        <v>28</v>
      </c>
      <c r="O26" s="69">
        <v>0</v>
      </c>
      <c r="P26" s="69">
        <v>0</v>
      </c>
      <c r="Q26" s="69">
        <v>33</v>
      </c>
      <c r="R26" s="57">
        <v>25</v>
      </c>
      <c r="S26" s="57">
        <v>0</v>
      </c>
      <c r="T26" s="57">
        <v>0</v>
      </c>
      <c r="U26" s="57">
        <v>1</v>
      </c>
      <c r="V26" s="57">
        <v>0</v>
      </c>
      <c r="W26" s="3">
        <f t="shared" si="5"/>
        <v>87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6">
        <f t="shared" si="6"/>
        <v>38</v>
      </c>
      <c r="G27" s="37">
        <v>0</v>
      </c>
      <c r="H27" s="37">
        <v>9</v>
      </c>
      <c r="I27" s="37">
        <v>1</v>
      </c>
      <c r="J27" s="146">
        <f t="shared" si="7"/>
        <v>10</v>
      </c>
      <c r="K27" s="37">
        <f t="shared" si="1"/>
        <v>0</v>
      </c>
      <c r="L27" s="37">
        <f t="shared" si="2"/>
        <v>33</v>
      </c>
      <c r="M27" s="37">
        <f t="shared" si="3"/>
        <v>15</v>
      </c>
      <c r="N27" s="146">
        <f t="shared" si="4"/>
        <v>48</v>
      </c>
      <c r="O27" s="69">
        <v>2</v>
      </c>
      <c r="P27" s="69">
        <v>0</v>
      </c>
      <c r="Q27" s="69">
        <v>22</v>
      </c>
      <c r="R27" s="47">
        <v>36</v>
      </c>
      <c r="S27" s="47">
        <v>0</v>
      </c>
      <c r="T27" s="47">
        <v>0</v>
      </c>
      <c r="U27" s="47">
        <v>0</v>
      </c>
      <c r="V27" s="47">
        <v>0</v>
      </c>
      <c r="W27" s="146">
        <f t="shared" si="5"/>
        <v>108</v>
      </c>
    </row>
    <row r="28" spans="1:23" ht="19.5" customHeight="1">
      <c r="A28" s="474">
        <v>20</v>
      </c>
      <c r="B28" s="475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76">
        <v>0</v>
      </c>
      <c r="P28" s="476">
        <v>0</v>
      </c>
      <c r="Q28" s="476">
        <v>7</v>
      </c>
      <c r="R28" s="61">
        <v>0</v>
      </c>
      <c r="S28" s="61">
        <v>0</v>
      </c>
      <c r="T28" s="487">
        <v>0</v>
      </c>
      <c r="U28" s="487">
        <v>0</v>
      </c>
      <c r="V28" s="487">
        <v>0</v>
      </c>
      <c r="W28" s="5">
        <f>SUM(N28:V28)</f>
        <v>12</v>
      </c>
    </row>
    <row r="29" spans="1:23" s="41" customFormat="1" ht="19.5" customHeight="1">
      <c r="A29" s="469"/>
      <c r="B29" s="13"/>
      <c r="F29" s="470"/>
      <c r="J29" s="470"/>
      <c r="N29" s="366" t="s">
        <v>322</v>
      </c>
      <c r="O29" s="471"/>
      <c r="P29" s="471"/>
      <c r="Q29" s="471"/>
      <c r="R29" s="472"/>
      <c r="S29" s="472"/>
      <c r="T29" s="472"/>
      <c r="U29" s="472"/>
      <c r="V29" s="472"/>
      <c r="W29" s="470"/>
    </row>
    <row r="30" spans="1:23" ht="19.5" customHeight="1">
      <c r="A30" s="147">
        <v>21</v>
      </c>
      <c r="B30" s="132" t="s">
        <v>18</v>
      </c>
      <c r="C30" s="148">
        <v>11</v>
      </c>
      <c r="D30" s="148">
        <v>14</v>
      </c>
      <c r="E30" s="148">
        <v>9</v>
      </c>
      <c r="F30" s="149">
        <f t="shared" si="6"/>
        <v>34</v>
      </c>
      <c r="G30" s="148">
        <v>1</v>
      </c>
      <c r="H30" s="148">
        <v>7</v>
      </c>
      <c r="I30" s="148">
        <v>5</v>
      </c>
      <c r="J30" s="149">
        <f t="shared" si="7"/>
        <v>13</v>
      </c>
      <c r="K30" s="148">
        <f t="shared" si="1"/>
        <v>12</v>
      </c>
      <c r="L30" s="148">
        <f t="shared" si="2"/>
        <v>21</v>
      </c>
      <c r="M30" s="148">
        <f t="shared" si="3"/>
        <v>14</v>
      </c>
      <c r="N30" s="149">
        <f aca="true" t="shared" si="8" ref="N30:N36">SUM(F30,J30)</f>
        <v>47</v>
      </c>
      <c r="O30" s="150">
        <v>6</v>
      </c>
      <c r="P30" s="150">
        <v>0</v>
      </c>
      <c r="Q30" s="150">
        <v>31</v>
      </c>
      <c r="R30" s="151">
        <v>7</v>
      </c>
      <c r="S30" s="151">
        <v>0</v>
      </c>
      <c r="T30" s="473">
        <v>0</v>
      </c>
      <c r="U30" s="473">
        <v>0</v>
      </c>
      <c r="V30" s="473">
        <v>0</v>
      </c>
      <c r="W30" s="149">
        <f t="shared" si="5"/>
        <v>91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33</v>
      </c>
      <c r="E31" s="36">
        <v>26</v>
      </c>
      <c r="F31" s="3">
        <f>SUM(C31:E31)</f>
        <v>59</v>
      </c>
      <c r="G31" s="36">
        <v>0</v>
      </c>
      <c r="H31" s="36">
        <v>13</v>
      </c>
      <c r="I31" s="36">
        <v>0</v>
      </c>
      <c r="J31" s="3">
        <f>SUM(G31:I31)</f>
        <v>13</v>
      </c>
      <c r="K31" s="36">
        <f t="shared" si="1"/>
        <v>0</v>
      </c>
      <c r="L31" s="36">
        <f t="shared" si="2"/>
        <v>46</v>
      </c>
      <c r="M31" s="36">
        <f t="shared" si="3"/>
        <v>26</v>
      </c>
      <c r="N31" s="3">
        <f t="shared" si="8"/>
        <v>72</v>
      </c>
      <c r="O31" s="68">
        <v>9</v>
      </c>
      <c r="P31" s="68">
        <v>0</v>
      </c>
      <c r="Q31" s="68">
        <v>49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">
        <f t="shared" si="5"/>
        <v>130</v>
      </c>
    </row>
    <row r="32" spans="1:23" ht="18" customHeight="1">
      <c r="A32" s="100">
        <v>23</v>
      </c>
      <c r="B32" s="9" t="s">
        <v>138</v>
      </c>
      <c r="C32" s="36">
        <v>0</v>
      </c>
      <c r="D32" s="36">
        <v>17</v>
      </c>
      <c r="E32" s="36">
        <v>9</v>
      </c>
      <c r="F32" s="3">
        <f t="shared" si="6"/>
        <v>26</v>
      </c>
      <c r="G32" s="36">
        <v>0</v>
      </c>
      <c r="H32" s="36">
        <v>1</v>
      </c>
      <c r="I32" s="36">
        <v>1</v>
      </c>
      <c r="J32" s="3">
        <f t="shared" si="7"/>
        <v>2</v>
      </c>
      <c r="K32" s="36">
        <f t="shared" si="1"/>
        <v>0</v>
      </c>
      <c r="L32" s="36">
        <f t="shared" si="2"/>
        <v>18</v>
      </c>
      <c r="M32" s="36">
        <f t="shared" si="3"/>
        <v>10</v>
      </c>
      <c r="N32" s="3">
        <f t="shared" si="8"/>
        <v>28</v>
      </c>
      <c r="O32" s="68">
        <v>25</v>
      </c>
      <c r="P32" s="68">
        <v>16</v>
      </c>
      <c r="Q32" s="68">
        <v>29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5"/>
        <v>98</v>
      </c>
    </row>
    <row r="33" spans="1:23" ht="18" customHeight="1">
      <c r="A33" s="100">
        <v>24</v>
      </c>
      <c r="B33" s="138" t="s">
        <v>40</v>
      </c>
      <c r="C33" s="37">
        <v>0</v>
      </c>
      <c r="D33" s="37">
        <v>18</v>
      </c>
      <c r="E33" s="37">
        <v>10</v>
      </c>
      <c r="F33" s="3">
        <f t="shared" si="6"/>
        <v>28</v>
      </c>
      <c r="G33" s="37">
        <v>0</v>
      </c>
      <c r="H33" s="37">
        <v>0</v>
      </c>
      <c r="I33" s="37">
        <v>0</v>
      </c>
      <c r="J33" s="3">
        <f t="shared" si="7"/>
        <v>0</v>
      </c>
      <c r="K33" s="36">
        <f t="shared" si="1"/>
        <v>0</v>
      </c>
      <c r="L33" s="36">
        <f t="shared" si="2"/>
        <v>18</v>
      </c>
      <c r="M33" s="36">
        <f t="shared" si="3"/>
        <v>10</v>
      </c>
      <c r="N33" s="3">
        <f t="shared" si="8"/>
        <v>28</v>
      </c>
      <c r="O33" s="69">
        <v>57</v>
      </c>
      <c r="P33" s="69">
        <v>0</v>
      </c>
      <c r="Q33" s="69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3">
        <f t="shared" si="5"/>
        <v>85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30</v>
      </c>
      <c r="E34" s="37">
        <v>12</v>
      </c>
      <c r="F34" s="3">
        <f t="shared" si="6"/>
        <v>42</v>
      </c>
      <c r="G34" s="37">
        <v>0</v>
      </c>
      <c r="H34" s="37">
        <v>0</v>
      </c>
      <c r="I34" s="37">
        <v>1</v>
      </c>
      <c r="J34" s="3">
        <f t="shared" si="7"/>
        <v>1</v>
      </c>
      <c r="K34" s="36">
        <f t="shared" si="1"/>
        <v>0</v>
      </c>
      <c r="L34" s="36">
        <f t="shared" si="2"/>
        <v>30</v>
      </c>
      <c r="M34" s="36">
        <f t="shared" si="3"/>
        <v>13</v>
      </c>
      <c r="N34" s="3">
        <f t="shared" si="8"/>
        <v>43</v>
      </c>
      <c r="O34" s="69">
        <v>111</v>
      </c>
      <c r="P34" s="69">
        <v>4</v>
      </c>
      <c r="Q34" s="69">
        <v>40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3">
        <f t="shared" si="5"/>
        <v>198</v>
      </c>
    </row>
    <row r="35" spans="1:23" ht="18" customHeight="1">
      <c r="A35" s="100">
        <v>26</v>
      </c>
      <c r="B35" s="10" t="s">
        <v>42</v>
      </c>
      <c r="C35" s="37">
        <v>15</v>
      </c>
      <c r="D35" s="37">
        <v>1</v>
      </c>
      <c r="E35" s="37">
        <v>2</v>
      </c>
      <c r="F35" s="3">
        <f t="shared" si="6"/>
        <v>18</v>
      </c>
      <c r="G35" s="37">
        <v>14</v>
      </c>
      <c r="H35" s="37">
        <v>1</v>
      </c>
      <c r="I35" s="37">
        <v>1</v>
      </c>
      <c r="J35" s="3">
        <f t="shared" si="7"/>
        <v>16</v>
      </c>
      <c r="K35" s="36">
        <f t="shared" si="1"/>
        <v>29</v>
      </c>
      <c r="L35" s="36">
        <f t="shared" si="2"/>
        <v>2</v>
      </c>
      <c r="M35" s="36">
        <f t="shared" si="3"/>
        <v>3</v>
      </c>
      <c r="N35" s="3">
        <f t="shared" si="8"/>
        <v>34</v>
      </c>
      <c r="O35" s="69">
        <v>0</v>
      </c>
      <c r="P35" s="69">
        <v>0</v>
      </c>
      <c r="Q35" s="69">
        <v>23</v>
      </c>
      <c r="R35" s="57">
        <v>14</v>
      </c>
      <c r="S35" s="57">
        <v>0</v>
      </c>
      <c r="T35" s="57">
        <v>0</v>
      </c>
      <c r="U35" s="57">
        <v>0</v>
      </c>
      <c r="V35" s="57">
        <v>3</v>
      </c>
      <c r="W35" s="3">
        <f t="shared" si="5"/>
        <v>74</v>
      </c>
    </row>
    <row r="36" spans="1:23" ht="18" customHeight="1">
      <c r="A36" s="100">
        <v>27</v>
      </c>
      <c r="B36" s="136" t="s">
        <v>104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0</v>
      </c>
      <c r="I36" s="37">
        <v>0</v>
      </c>
      <c r="J36" s="3">
        <f>SUM(G36:I36)</f>
        <v>0</v>
      </c>
      <c r="K36" s="36">
        <f t="shared" si="1"/>
        <v>0</v>
      </c>
      <c r="L36" s="36">
        <f t="shared" si="2"/>
        <v>1</v>
      </c>
      <c r="M36" s="36">
        <f t="shared" si="3"/>
        <v>0</v>
      </c>
      <c r="N36" s="3">
        <f t="shared" si="8"/>
        <v>1</v>
      </c>
      <c r="O36" s="69">
        <v>0</v>
      </c>
      <c r="P36" s="69">
        <v>0</v>
      </c>
      <c r="Q36" s="69">
        <v>6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5"/>
        <v>7</v>
      </c>
    </row>
    <row r="37" spans="1:23" ht="18" customHeight="1">
      <c r="A37" s="100">
        <v>28</v>
      </c>
      <c r="B37" s="10" t="s">
        <v>99</v>
      </c>
      <c r="C37" s="37">
        <v>0</v>
      </c>
      <c r="D37" s="37">
        <v>0</v>
      </c>
      <c r="E37" s="37">
        <v>0</v>
      </c>
      <c r="F37" s="3">
        <f aca="true" t="shared" si="9" ref="F37:F42">SUM(C37:E37)</f>
        <v>0</v>
      </c>
      <c r="G37" s="37">
        <v>6</v>
      </c>
      <c r="H37" s="37">
        <v>4</v>
      </c>
      <c r="I37" s="37">
        <v>2</v>
      </c>
      <c r="J37" s="3">
        <f aca="true" t="shared" si="10" ref="J37:J43">SUM(G37:I37)</f>
        <v>12</v>
      </c>
      <c r="K37" s="36">
        <f t="shared" si="1"/>
        <v>6</v>
      </c>
      <c r="L37" s="36">
        <f t="shared" si="2"/>
        <v>4</v>
      </c>
      <c r="M37" s="36">
        <f t="shared" si="3"/>
        <v>2</v>
      </c>
      <c r="N37" s="3">
        <f aca="true" t="shared" si="11" ref="N37:N47">SUM(F37,J37)</f>
        <v>12</v>
      </c>
      <c r="O37" s="69">
        <v>0</v>
      </c>
      <c r="P37" s="69">
        <v>0</v>
      </c>
      <c r="Q37" s="69">
        <v>9</v>
      </c>
      <c r="R37" s="47">
        <v>0</v>
      </c>
      <c r="S37" s="47">
        <v>0</v>
      </c>
      <c r="T37" s="47">
        <v>0</v>
      </c>
      <c r="U37" s="57">
        <v>1</v>
      </c>
      <c r="V37" s="57">
        <v>0</v>
      </c>
      <c r="W37" s="3">
        <f t="shared" si="5"/>
        <v>22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9"/>
        <v>4</v>
      </c>
      <c r="G38" s="37">
        <v>5</v>
      </c>
      <c r="H38" s="37">
        <v>0</v>
      </c>
      <c r="I38" s="37">
        <v>0</v>
      </c>
      <c r="J38" s="3">
        <f t="shared" si="10"/>
        <v>5</v>
      </c>
      <c r="K38" s="36">
        <f t="shared" si="1"/>
        <v>8</v>
      </c>
      <c r="L38" s="36">
        <f t="shared" si="2"/>
        <v>0</v>
      </c>
      <c r="M38" s="36">
        <f t="shared" si="3"/>
        <v>1</v>
      </c>
      <c r="N38" s="3">
        <f t="shared" si="11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4</v>
      </c>
      <c r="V38" s="57">
        <v>0</v>
      </c>
      <c r="W38" s="3">
        <f t="shared" si="5"/>
        <v>24</v>
      </c>
    </row>
    <row r="39" spans="1:23" ht="18" customHeight="1">
      <c r="A39" s="100">
        <v>30</v>
      </c>
      <c r="B39" s="137" t="s">
        <v>103</v>
      </c>
      <c r="C39" s="37">
        <v>0</v>
      </c>
      <c r="D39" s="37">
        <v>0</v>
      </c>
      <c r="E39" s="37">
        <v>0</v>
      </c>
      <c r="F39" s="3">
        <f t="shared" si="9"/>
        <v>0</v>
      </c>
      <c r="G39" s="37">
        <v>0</v>
      </c>
      <c r="H39" s="37">
        <v>2</v>
      </c>
      <c r="I39" s="37">
        <v>2</v>
      </c>
      <c r="J39" s="3">
        <f t="shared" si="10"/>
        <v>4</v>
      </c>
      <c r="K39" s="36">
        <f t="shared" si="1"/>
        <v>0</v>
      </c>
      <c r="L39" s="36">
        <f t="shared" si="2"/>
        <v>2</v>
      </c>
      <c r="M39" s="36">
        <f t="shared" si="3"/>
        <v>2</v>
      </c>
      <c r="N39" s="3">
        <f t="shared" si="11"/>
        <v>4</v>
      </c>
      <c r="O39" s="69">
        <v>0</v>
      </c>
      <c r="P39" s="69">
        <v>0</v>
      </c>
      <c r="Q39" s="69">
        <v>2</v>
      </c>
      <c r="R39" s="47">
        <v>3</v>
      </c>
      <c r="S39" s="47">
        <v>0</v>
      </c>
      <c r="T39" s="47">
        <v>0</v>
      </c>
      <c r="U39" s="57">
        <v>0</v>
      </c>
      <c r="V39" s="57">
        <v>0</v>
      </c>
      <c r="W39" s="3">
        <f t="shared" si="5"/>
        <v>9</v>
      </c>
    </row>
    <row r="40" spans="1:23" ht="18" customHeight="1">
      <c r="A40" s="100">
        <v>31</v>
      </c>
      <c r="B40" s="138" t="s">
        <v>242</v>
      </c>
      <c r="C40" s="37">
        <v>0</v>
      </c>
      <c r="D40" s="37">
        <v>0</v>
      </c>
      <c r="E40" s="37">
        <v>0</v>
      </c>
      <c r="F40" s="3">
        <f t="shared" si="9"/>
        <v>0</v>
      </c>
      <c r="G40" s="37">
        <v>0</v>
      </c>
      <c r="H40" s="37">
        <v>1</v>
      </c>
      <c r="I40" s="37">
        <v>2</v>
      </c>
      <c r="J40" s="3">
        <f t="shared" si="10"/>
        <v>3</v>
      </c>
      <c r="K40" s="36">
        <f t="shared" si="1"/>
        <v>0</v>
      </c>
      <c r="L40" s="36">
        <f t="shared" si="2"/>
        <v>1</v>
      </c>
      <c r="M40" s="36">
        <f t="shared" si="3"/>
        <v>2</v>
      </c>
      <c r="N40" s="3">
        <f t="shared" si="11"/>
        <v>3</v>
      </c>
      <c r="O40" s="69">
        <v>0</v>
      </c>
      <c r="P40" s="69">
        <v>1</v>
      </c>
      <c r="Q40" s="69">
        <v>0</v>
      </c>
      <c r="R40" s="47">
        <v>2</v>
      </c>
      <c r="S40" s="47">
        <v>0</v>
      </c>
      <c r="T40" s="47">
        <v>0</v>
      </c>
      <c r="U40" s="57">
        <v>0</v>
      </c>
      <c r="V40" s="57">
        <v>0</v>
      </c>
      <c r="W40" s="3">
        <f t="shared" si="5"/>
        <v>6</v>
      </c>
    </row>
    <row r="41" spans="1:23" ht="18" customHeight="1">
      <c r="A41" s="100">
        <v>32</v>
      </c>
      <c r="B41" s="10" t="s">
        <v>121</v>
      </c>
      <c r="C41" s="37">
        <v>0</v>
      </c>
      <c r="D41" s="37">
        <v>0</v>
      </c>
      <c r="E41" s="37">
        <v>0</v>
      </c>
      <c r="F41" s="3">
        <f t="shared" si="9"/>
        <v>0</v>
      </c>
      <c r="G41" s="37">
        <v>0</v>
      </c>
      <c r="H41" s="37">
        <v>0</v>
      </c>
      <c r="I41" s="37">
        <v>0</v>
      </c>
      <c r="J41" s="3">
        <f t="shared" si="10"/>
        <v>0</v>
      </c>
      <c r="K41" s="36">
        <f t="shared" si="1"/>
        <v>0</v>
      </c>
      <c r="L41" s="36">
        <f t="shared" si="2"/>
        <v>0</v>
      </c>
      <c r="M41" s="36">
        <f t="shared" si="3"/>
        <v>0</v>
      </c>
      <c r="N41" s="3">
        <f t="shared" si="11"/>
        <v>0</v>
      </c>
      <c r="O41" s="69">
        <v>0</v>
      </c>
      <c r="P41" s="69">
        <v>0</v>
      </c>
      <c r="Q41" s="69">
        <v>9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5"/>
        <v>9</v>
      </c>
    </row>
    <row r="42" spans="1:23" ht="18" customHeight="1">
      <c r="A42" s="100">
        <v>33</v>
      </c>
      <c r="B42" s="10" t="s">
        <v>115</v>
      </c>
      <c r="C42" s="37">
        <v>0</v>
      </c>
      <c r="D42" s="37">
        <v>1</v>
      </c>
      <c r="E42" s="37">
        <v>0</v>
      </c>
      <c r="F42" s="3">
        <f t="shared" si="9"/>
        <v>1</v>
      </c>
      <c r="G42" s="37">
        <v>0</v>
      </c>
      <c r="H42" s="37">
        <v>3</v>
      </c>
      <c r="I42" s="37">
        <v>0</v>
      </c>
      <c r="J42" s="3">
        <f t="shared" si="10"/>
        <v>3</v>
      </c>
      <c r="K42" s="36">
        <f t="shared" si="1"/>
        <v>0</v>
      </c>
      <c r="L42" s="36">
        <f t="shared" si="2"/>
        <v>4</v>
      </c>
      <c r="M42" s="36">
        <f t="shared" si="3"/>
        <v>0</v>
      </c>
      <c r="N42" s="3">
        <f t="shared" si="11"/>
        <v>4</v>
      </c>
      <c r="O42" s="69">
        <v>0</v>
      </c>
      <c r="P42" s="69">
        <v>0</v>
      </c>
      <c r="Q42" s="69">
        <v>0</v>
      </c>
      <c r="R42" s="47">
        <v>10</v>
      </c>
      <c r="S42" s="47">
        <v>0</v>
      </c>
      <c r="T42" s="47">
        <v>0</v>
      </c>
      <c r="U42" s="57">
        <v>0</v>
      </c>
      <c r="V42" s="57">
        <v>0</v>
      </c>
      <c r="W42" s="3">
        <f t="shared" si="5"/>
        <v>14</v>
      </c>
    </row>
    <row r="43" spans="1:23" ht="18" customHeight="1">
      <c r="A43" s="100">
        <v>34</v>
      </c>
      <c r="B43" s="10" t="s">
        <v>122</v>
      </c>
      <c r="C43" s="37">
        <v>0</v>
      </c>
      <c r="D43" s="37">
        <v>0</v>
      </c>
      <c r="E43" s="37">
        <v>0</v>
      </c>
      <c r="F43" s="146">
        <f aca="true" t="shared" si="12" ref="F43:F51">SUM(C43:E43)</f>
        <v>0</v>
      </c>
      <c r="G43" s="37">
        <v>0</v>
      </c>
      <c r="H43" s="37">
        <v>0</v>
      </c>
      <c r="I43" s="37">
        <v>0</v>
      </c>
      <c r="J43" s="146">
        <f t="shared" si="10"/>
        <v>0</v>
      </c>
      <c r="K43" s="36">
        <f t="shared" si="1"/>
        <v>0</v>
      </c>
      <c r="L43" s="36">
        <f t="shared" si="2"/>
        <v>0</v>
      </c>
      <c r="M43" s="36">
        <f t="shared" si="3"/>
        <v>0</v>
      </c>
      <c r="N43" s="3">
        <f t="shared" si="11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5"/>
        <v>5</v>
      </c>
    </row>
    <row r="44" spans="1:23" ht="18" customHeight="1">
      <c r="A44" s="100">
        <v>35</v>
      </c>
      <c r="B44" s="136" t="s">
        <v>248</v>
      </c>
      <c r="C44" s="37">
        <v>0</v>
      </c>
      <c r="D44" s="37">
        <v>0</v>
      </c>
      <c r="E44" s="37">
        <v>0</v>
      </c>
      <c r="F44" s="146">
        <f>SUM(C44:E44)</f>
        <v>0</v>
      </c>
      <c r="G44" s="37">
        <v>0</v>
      </c>
      <c r="H44" s="37">
        <v>0</v>
      </c>
      <c r="I44" s="37">
        <v>0</v>
      </c>
      <c r="J44" s="146">
        <f aca="true" t="shared" si="13" ref="J44:J51">SUM(G44:I44)</f>
        <v>0</v>
      </c>
      <c r="K44" s="36">
        <f t="shared" si="1"/>
        <v>0</v>
      </c>
      <c r="L44" s="36">
        <f t="shared" si="2"/>
        <v>0</v>
      </c>
      <c r="M44" s="36">
        <f t="shared" si="3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5"/>
        <v>0</v>
      </c>
    </row>
    <row r="45" spans="1:23" ht="18" customHeight="1">
      <c r="A45" s="100">
        <v>36</v>
      </c>
      <c r="B45" s="9" t="s">
        <v>181</v>
      </c>
      <c r="C45" s="36">
        <v>0</v>
      </c>
      <c r="D45" s="36">
        <v>0</v>
      </c>
      <c r="E45" s="36">
        <v>0</v>
      </c>
      <c r="F45" s="3">
        <f t="shared" si="12"/>
        <v>0</v>
      </c>
      <c r="G45" s="36">
        <v>0</v>
      </c>
      <c r="H45" s="36">
        <v>0</v>
      </c>
      <c r="I45" s="36">
        <v>0</v>
      </c>
      <c r="J45" s="3">
        <f t="shared" si="13"/>
        <v>0</v>
      </c>
      <c r="K45" s="36">
        <f t="shared" si="1"/>
        <v>0</v>
      </c>
      <c r="L45" s="36">
        <f t="shared" si="2"/>
        <v>0</v>
      </c>
      <c r="M45" s="36">
        <f t="shared" si="3"/>
        <v>0</v>
      </c>
      <c r="N45" s="3">
        <f t="shared" si="11"/>
        <v>0</v>
      </c>
      <c r="O45" s="68">
        <v>0</v>
      </c>
      <c r="P45" s="68">
        <v>0</v>
      </c>
      <c r="Q45" s="68">
        <v>56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5"/>
        <v>56</v>
      </c>
    </row>
    <row r="46" spans="1:23" ht="18" customHeight="1">
      <c r="A46" s="100">
        <v>37</v>
      </c>
      <c r="B46" s="82" t="s">
        <v>182</v>
      </c>
      <c r="C46" s="76">
        <v>0</v>
      </c>
      <c r="D46" s="76">
        <v>0</v>
      </c>
      <c r="E46" s="76">
        <v>0</v>
      </c>
      <c r="F46" s="3">
        <f t="shared" si="12"/>
        <v>0</v>
      </c>
      <c r="G46" s="76">
        <v>0</v>
      </c>
      <c r="H46" s="76">
        <v>0</v>
      </c>
      <c r="I46" s="76">
        <v>0</v>
      </c>
      <c r="J46" s="3">
        <f t="shared" si="13"/>
        <v>0</v>
      </c>
      <c r="K46" s="36">
        <f t="shared" si="1"/>
        <v>0</v>
      </c>
      <c r="L46" s="36">
        <f t="shared" si="2"/>
        <v>0</v>
      </c>
      <c r="M46" s="36">
        <f t="shared" si="3"/>
        <v>0</v>
      </c>
      <c r="N46" s="3">
        <f t="shared" si="11"/>
        <v>0</v>
      </c>
      <c r="O46" s="83">
        <v>0</v>
      </c>
      <c r="P46" s="69">
        <v>0</v>
      </c>
      <c r="Q46" s="83">
        <v>38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5"/>
        <v>38</v>
      </c>
    </row>
    <row r="47" spans="1:23" ht="18" customHeight="1">
      <c r="A47" s="100">
        <v>38</v>
      </c>
      <c r="B47" s="82" t="s">
        <v>183</v>
      </c>
      <c r="C47" s="76">
        <v>0</v>
      </c>
      <c r="D47" s="76">
        <v>0</v>
      </c>
      <c r="E47" s="76">
        <v>0</v>
      </c>
      <c r="F47" s="3">
        <f t="shared" si="12"/>
        <v>0</v>
      </c>
      <c r="G47" s="76">
        <v>0</v>
      </c>
      <c r="H47" s="76">
        <v>1</v>
      </c>
      <c r="I47" s="76">
        <v>1</v>
      </c>
      <c r="J47" s="3">
        <f t="shared" si="13"/>
        <v>2</v>
      </c>
      <c r="K47" s="36">
        <f t="shared" si="1"/>
        <v>0</v>
      </c>
      <c r="L47" s="36">
        <f t="shared" si="2"/>
        <v>1</v>
      </c>
      <c r="M47" s="36">
        <f t="shared" si="3"/>
        <v>1</v>
      </c>
      <c r="N47" s="3">
        <f t="shared" si="11"/>
        <v>2</v>
      </c>
      <c r="O47" s="83">
        <v>0</v>
      </c>
      <c r="P47" s="69">
        <v>0</v>
      </c>
      <c r="Q47" s="83">
        <v>1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5"/>
        <v>3</v>
      </c>
    </row>
    <row r="48" spans="1:23" ht="18" customHeight="1">
      <c r="A48" s="100">
        <v>39</v>
      </c>
      <c r="B48" s="468" t="s">
        <v>287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1</v>
      </c>
      <c r="H48" s="76">
        <v>0</v>
      </c>
      <c r="I48" s="76">
        <v>0</v>
      </c>
      <c r="J48" s="3">
        <f t="shared" si="13"/>
        <v>1</v>
      </c>
      <c r="K48" s="36">
        <f aca="true" t="shared" si="14" ref="K48:N50">SUM(C48,G48)</f>
        <v>1</v>
      </c>
      <c r="L48" s="36">
        <f t="shared" si="14"/>
        <v>0</v>
      </c>
      <c r="M48" s="36">
        <f t="shared" si="14"/>
        <v>0</v>
      </c>
      <c r="N48" s="3">
        <f t="shared" si="14"/>
        <v>1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1</v>
      </c>
    </row>
    <row r="49" spans="1:23" ht="18" customHeight="1">
      <c r="A49" s="100">
        <v>40</v>
      </c>
      <c r="B49" s="468" t="s">
        <v>288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4"/>
        <v>0</v>
      </c>
      <c r="L49" s="36">
        <f t="shared" si="14"/>
        <v>0</v>
      </c>
      <c r="M49" s="36">
        <f t="shared" si="14"/>
        <v>0</v>
      </c>
      <c r="N49" s="3">
        <f t="shared" si="14"/>
        <v>0</v>
      </c>
      <c r="O49" s="83">
        <v>0</v>
      </c>
      <c r="P49" s="69">
        <v>0</v>
      </c>
      <c r="Q49" s="83">
        <v>0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0</v>
      </c>
    </row>
    <row r="50" spans="1:23" ht="18" customHeight="1">
      <c r="A50" s="100">
        <v>41</v>
      </c>
      <c r="B50" s="468" t="s">
        <v>289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4"/>
        <v>0</v>
      </c>
      <c r="L50" s="36">
        <f t="shared" si="14"/>
        <v>0</v>
      </c>
      <c r="M50" s="36">
        <f t="shared" si="14"/>
        <v>0</v>
      </c>
      <c r="N50" s="3">
        <f t="shared" si="14"/>
        <v>0</v>
      </c>
      <c r="O50" s="83">
        <v>0</v>
      </c>
      <c r="P50" s="69">
        <v>0</v>
      </c>
      <c r="Q50" s="83">
        <v>0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0</v>
      </c>
    </row>
    <row r="51" spans="1:23" s="608" customFormat="1" ht="18" customHeight="1">
      <c r="A51" s="600"/>
      <c r="B51" s="616" t="s">
        <v>187</v>
      </c>
      <c r="C51" s="617">
        <f>SUM(C52:C58,C61:C69)</f>
        <v>256</v>
      </c>
      <c r="D51" s="617">
        <f>SUM(D52:D58,D61:D69)</f>
        <v>82</v>
      </c>
      <c r="E51" s="617">
        <f>SUM(E52:E58,E61:E69)</f>
        <v>118</v>
      </c>
      <c r="F51" s="603">
        <f t="shared" si="12"/>
        <v>456</v>
      </c>
      <c r="G51" s="617">
        <f>SUM(G52:G58,G61:G69)</f>
        <v>107</v>
      </c>
      <c r="H51" s="617">
        <f>SUM(H52:H58,H61:H69)</f>
        <v>17</v>
      </c>
      <c r="I51" s="617">
        <f>SUM(I52:I58,I61:I69)</f>
        <v>11</v>
      </c>
      <c r="J51" s="603">
        <f t="shared" si="13"/>
        <v>135</v>
      </c>
      <c r="K51" s="604">
        <f t="shared" si="1"/>
        <v>363</v>
      </c>
      <c r="L51" s="604">
        <f t="shared" si="2"/>
        <v>99</v>
      </c>
      <c r="M51" s="604">
        <f t="shared" si="3"/>
        <v>129</v>
      </c>
      <c r="N51" s="603">
        <f>SUM(K51:M51)</f>
        <v>591</v>
      </c>
      <c r="O51" s="618">
        <f aca="true" t="shared" si="15" ref="O51:V51">SUM(O52:O58,O61:O69)</f>
        <v>428</v>
      </c>
      <c r="P51" s="618">
        <f t="shared" si="15"/>
        <v>71</v>
      </c>
      <c r="Q51" s="618">
        <f t="shared" si="15"/>
        <v>498</v>
      </c>
      <c r="R51" s="618">
        <f t="shared" si="15"/>
        <v>80</v>
      </c>
      <c r="S51" s="618">
        <f t="shared" si="15"/>
        <v>0</v>
      </c>
      <c r="T51" s="618">
        <f t="shared" si="15"/>
        <v>7</v>
      </c>
      <c r="U51" s="618">
        <f t="shared" si="15"/>
        <v>0</v>
      </c>
      <c r="V51" s="618">
        <f t="shared" si="15"/>
        <v>2</v>
      </c>
      <c r="W51" s="603">
        <f t="shared" si="5"/>
        <v>1677</v>
      </c>
    </row>
    <row r="52" spans="1:23" ht="18" customHeight="1">
      <c r="A52" s="100">
        <v>42</v>
      </c>
      <c r="B52" s="82" t="s">
        <v>163</v>
      </c>
      <c r="C52" s="76">
        <v>0</v>
      </c>
      <c r="D52" s="76">
        <v>22</v>
      </c>
      <c r="E52" s="76">
        <v>51</v>
      </c>
      <c r="F52" s="4">
        <f t="shared" si="6"/>
        <v>73</v>
      </c>
      <c r="G52" s="76">
        <v>0</v>
      </c>
      <c r="H52" s="76">
        <v>5</v>
      </c>
      <c r="I52" s="76">
        <v>5</v>
      </c>
      <c r="J52" s="4">
        <f t="shared" si="7"/>
        <v>10</v>
      </c>
      <c r="K52" s="46">
        <f t="shared" si="1"/>
        <v>0</v>
      </c>
      <c r="L52" s="46">
        <f t="shared" si="2"/>
        <v>27</v>
      </c>
      <c r="M52" s="46">
        <f t="shared" si="3"/>
        <v>56</v>
      </c>
      <c r="N52" s="4">
        <f>SUM(F52,J52)</f>
        <v>83</v>
      </c>
      <c r="O52" s="83">
        <v>185</v>
      </c>
      <c r="P52" s="83">
        <v>0</v>
      </c>
      <c r="Q52" s="83">
        <v>89</v>
      </c>
      <c r="R52" s="84">
        <v>60</v>
      </c>
      <c r="S52" s="84">
        <v>0</v>
      </c>
      <c r="T52" s="84">
        <v>0</v>
      </c>
      <c r="U52" s="84">
        <v>0</v>
      </c>
      <c r="V52" s="84">
        <v>0</v>
      </c>
      <c r="W52" s="4">
        <f t="shared" si="5"/>
        <v>417</v>
      </c>
    </row>
    <row r="53" spans="1:23" ht="18" customHeight="1">
      <c r="A53" s="100">
        <v>43</v>
      </c>
      <c r="B53" s="10" t="s">
        <v>164</v>
      </c>
      <c r="C53" s="37">
        <v>101</v>
      </c>
      <c r="D53" s="37">
        <v>23</v>
      </c>
      <c r="E53" s="37">
        <v>20</v>
      </c>
      <c r="F53" s="146">
        <f>SUM(C53:E53)</f>
        <v>144</v>
      </c>
      <c r="G53" s="37">
        <v>36</v>
      </c>
      <c r="H53" s="37">
        <v>2</v>
      </c>
      <c r="I53" s="37">
        <v>2</v>
      </c>
      <c r="J53" s="146">
        <f>SUM(G53:I53)</f>
        <v>40</v>
      </c>
      <c r="K53" s="37">
        <f aca="true" t="shared" si="16" ref="K53:M54">SUM(C53,G53)</f>
        <v>137</v>
      </c>
      <c r="L53" s="37">
        <f t="shared" si="16"/>
        <v>25</v>
      </c>
      <c r="M53" s="37">
        <f t="shared" si="16"/>
        <v>22</v>
      </c>
      <c r="N53" s="146">
        <f>SUM(F53,J53)</f>
        <v>184</v>
      </c>
      <c r="O53" s="69">
        <v>84</v>
      </c>
      <c r="P53" s="69">
        <v>1</v>
      </c>
      <c r="Q53" s="69">
        <v>28</v>
      </c>
      <c r="R53" s="47">
        <v>8</v>
      </c>
      <c r="S53" s="47">
        <v>0</v>
      </c>
      <c r="T53" s="47">
        <v>1</v>
      </c>
      <c r="U53" s="47">
        <v>0</v>
      </c>
      <c r="V53" s="47">
        <v>0</v>
      </c>
      <c r="W53" s="146">
        <f>SUM(N53:V53)</f>
        <v>306</v>
      </c>
    </row>
    <row r="54" spans="1:23" ht="18" customHeight="1">
      <c r="A54" s="101">
        <v>44</v>
      </c>
      <c r="B54" s="17" t="s">
        <v>165</v>
      </c>
      <c r="C54" s="414">
        <v>0</v>
      </c>
      <c r="D54" s="414">
        <v>0</v>
      </c>
      <c r="E54" s="414">
        <v>0</v>
      </c>
      <c r="F54" s="415">
        <f>SUM(C54:E54)</f>
        <v>0</v>
      </c>
      <c r="G54" s="414">
        <v>0</v>
      </c>
      <c r="H54" s="414">
        <v>0</v>
      </c>
      <c r="I54" s="414">
        <v>0</v>
      </c>
      <c r="J54" s="415">
        <f>SUM(G54:I54)</f>
        <v>0</v>
      </c>
      <c r="K54" s="414">
        <f t="shared" si="16"/>
        <v>0</v>
      </c>
      <c r="L54" s="414">
        <f t="shared" si="16"/>
        <v>0</v>
      </c>
      <c r="M54" s="414">
        <f t="shared" si="16"/>
        <v>0</v>
      </c>
      <c r="N54" s="415">
        <f>SUM(F54,J54)</f>
        <v>0</v>
      </c>
      <c r="O54" s="416">
        <v>6</v>
      </c>
      <c r="P54" s="416">
        <v>0</v>
      </c>
      <c r="Q54" s="416">
        <v>4</v>
      </c>
      <c r="R54" s="417">
        <v>0</v>
      </c>
      <c r="S54" s="417">
        <v>0</v>
      </c>
      <c r="T54" s="417">
        <v>0</v>
      </c>
      <c r="U54" s="417">
        <v>0</v>
      </c>
      <c r="V54" s="417">
        <v>0</v>
      </c>
      <c r="W54" s="415">
        <f>SUM(N54:V54)</f>
        <v>10</v>
      </c>
    </row>
    <row r="55" ht="21">
      <c r="N55" s="366" t="s">
        <v>322</v>
      </c>
    </row>
    <row r="56" spans="1:23" ht="18" customHeight="1">
      <c r="A56" s="102">
        <v>45</v>
      </c>
      <c r="B56" s="82" t="s">
        <v>166</v>
      </c>
      <c r="C56" s="76">
        <v>35</v>
      </c>
      <c r="D56" s="76">
        <v>7</v>
      </c>
      <c r="E56" s="76">
        <v>14</v>
      </c>
      <c r="F56" s="165">
        <f>SUM(C56:E56)</f>
        <v>56</v>
      </c>
      <c r="G56" s="76">
        <v>16</v>
      </c>
      <c r="H56" s="76">
        <v>0</v>
      </c>
      <c r="I56" s="76">
        <v>0</v>
      </c>
      <c r="J56" s="165">
        <f>SUM(G56:I56)</f>
        <v>16</v>
      </c>
      <c r="K56" s="76">
        <f aca="true" t="shared" si="17" ref="K56:N57">SUM(C56,G56)</f>
        <v>51</v>
      </c>
      <c r="L56" s="76">
        <f t="shared" si="17"/>
        <v>7</v>
      </c>
      <c r="M56" s="76">
        <f t="shared" si="17"/>
        <v>14</v>
      </c>
      <c r="N56" s="165">
        <f t="shared" si="17"/>
        <v>72</v>
      </c>
      <c r="O56" s="83">
        <v>26</v>
      </c>
      <c r="P56" s="83">
        <v>0</v>
      </c>
      <c r="Q56" s="83">
        <v>50</v>
      </c>
      <c r="R56" s="84">
        <v>11</v>
      </c>
      <c r="S56" s="84">
        <v>0</v>
      </c>
      <c r="T56" s="84">
        <v>0</v>
      </c>
      <c r="U56" s="84">
        <v>0</v>
      </c>
      <c r="V56" s="84">
        <v>2</v>
      </c>
      <c r="W56" s="165">
        <f>SUM(N56:V56)</f>
        <v>161</v>
      </c>
    </row>
    <row r="57" spans="1:23" ht="18" customHeight="1">
      <c r="A57" s="100">
        <v>46</v>
      </c>
      <c r="B57" s="10" t="s">
        <v>8</v>
      </c>
      <c r="C57" s="37">
        <v>46</v>
      </c>
      <c r="D57" s="37">
        <v>4</v>
      </c>
      <c r="E57" s="37">
        <v>7</v>
      </c>
      <c r="F57" s="146">
        <f>SUM(C57:E57)</f>
        <v>57</v>
      </c>
      <c r="G57" s="37">
        <v>29</v>
      </c>
      <c r="H57" s="37">
        <v>0</v>
      </c>
      <c r="I57" s="37">
        <v>0</v>
      </c>
      <c r="J57" s="146">
        <f>SUM(G57:I57)</f>
        <v>29</v>
      </c>
      <c r="K57" s="37">
        <f t="shared" si="17"/>
        <v>75</v>
      </c>
      <c r="L57" s="37">
        <f t="shared" si="17"/>
        <v>4</v>
      </c>
      <c r="M57" s="37">
        <f t="shared" si="17"/>
        <v>7</v>
      </c>
      <c r="N57" s="146">
        <f t="shared" si="17"/>
        <v>86</v>
      </c>
      <c r="O57" s="69">
        <v>10</v>
      </c>
      <c r="P57" s="69">
        <v>0</v>
      </c>
      <c r="Q57" s="69">
        <v>47</v>
      </c>
      <c r="R57" s="47">
        <v>1</v>
      </c>
      <c r="S57" s="47">
        <v>0</v>
      </c>
      <c r="T57" s="47">
        <v>6</v>
      </c>
      <c r="U57" s="47">
        <v>0</v>
      </c>
      <c r="V57" s="47">
        <v>0</v>
      </c>
      <c r="W57" s="146">
        <f>SUM(N57:V57)</f>
        <v>150</v>
      </c>
    </row>
    <row r="58" spans="1:23" ht="18" customHeight="1">
      <c r="A58" s="99">
        <v>47</v>
      </c>
      <c r="B58" s="9" t="s">
        <v>167</v>
      </c>
      <c r="C58" s="36">
        <f>SUM(C59:C60)</f>
        <v>62</v>
      </c>
      <c r="D58" s="36">
        <f>SUM(D59:D60)</f>
        <v>2</v>
      </c>
      <c r="E58" s="36">
        <f>SUM(E59:E60)</f>
        <v>5</v>
      </c>
      <c r="F58" s="3">
        <f t="shared" si="6"/>
        <v>69</v>
      </c>
      <c r="G58" s="36">
        <f>SUM(G59:G60)</f>
        <v>13</v>
      </c>
      <c r="H58" s="36">
        <f>SUM(H59:H60)</f>
        <v>1</v>
      </c>
      <c r="I58" s="36">
        <f>SUM(I59:I60)</f>
        <v>0</v>
      </c>
      <c r="J58" s="3">
        <f t="shared" si="7"/>
        <v>14</v>
      </c>
      <c r="K58" s="36">
        <f t="shared" si="1"/>
        <v>75</v>
      </c>
      <c r="L58" s="36">
        <f t="shared" si="2"/>
        <v>3</v>
      </c>
      <c r="M58" s="36">
        <f t="shared" si="3"/>
        <v>5</v>
      </c>
      <c r="N58" s="3">
        <f aca="true" t="shared" si="18" ref="N58:N79">SUM(F58,J58)</f>
        <v>83</v>
      </c>
      <c r="O58" s="68">
        <v>16</v>
      </c>
      <c r="P58" s="68">
        <v>0</v>
      </c>
      <c r="Q58" s="68">
        <f>SUM(Q59:Q60)</f>
        <v>62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5"/>
        <v>161</v>
      </c>
    </row>
    <row r="59" spans="1:23" ht="18" customHeight="1">
      <c r="A59" s="100"/>
      <c r="B59" s="10" t="s">
        <v>177</v>
      </c>
      <c r="C59" s="37">
        <v>11</v>
      </c>
      <c r="D59" s="37">
        <v>2</v>
      </c>
      <c r="E59" s="37">
        <v>5</v>
      </c>
      <c r="F59" s="3">
        <f>SUM(C59:E59)</f>
        <v>18</v>
      </c>
      <c r="G59" s="37">
        <v>5</v>
      </c>
      <c r="H59" s="37">
        <v>1</v>
      </c>
      <c r="I59" s="37">
        <v>0</v>
      </c>
      <c r="J59" s="3">
        <f>SUM(G59:I59)</f>
        <v>6</v>
      </c>
      <c r="K59" s="36">
        <f t="shared" si="1"/>
        <v>16</v>
      </c>
      <c r="L59" s="36">
        <f t="shared" si="2"/>
        <v>3</v>
      </c>
      <c r="M59" s="36">
        <f t="shared" si="3"/>
        <v>5</v>
      </c>
      <c r="N59" s="3">
        <f t="shared" si="18"/>
        <v>24</v>
      </c>
      <c r="O59" s="69">
        <v>7</v>
      </c>
      <c r="P59" s="69">
        <v>0</v>
      </c>
      <c r="Q59" s="69">
        <v>2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3">
        <f t="shared" si="5"/>
        <v>33</v>
      </c>
    </row>
    <row r="60" spans="1:23" ht="18" customHeight="1">
      <c r="A60" s="100"/>
      <c r="B60" s="10" t="s">
        <v>178</v>
      </c>
      <c r="C60" s="37">
        <v>51</v>
      </c>
      <c r="D60" s="37">
        <v>0</v>
      </c>
      <c r="E60" s="37">
        <v>0</v>
      </c>
      <c r="F60" s="3">
        <f t="shared" si="6"/>
        <v>51</v>
      </c>
      <c r="G60" s="37">
        <v>8</v>
      </c>
      <c r="H60" s="37">
        <v>0</v>
      </c>
      <c r="I60" s="37">
        <v>0</v>
      </c>
      <c r="J60" s="3">
        <f t="shared" si="7"/>
        <v>8</v>
      </c>
      <c r="K60" s="36">
        <f t="shared" si="1"/>
        <v>59</v>
      </c>
      <c r="L60" s="36">
        <f t="shared" si="2"/>
        <v>0</v>
      </c>
      <c r="M60" s="36">
        <f t="shared" si="3"/>
        <v>0</v>
      </c>
      <c r="N60" s="3">
        <f t="shared" si="18"/>
        <v>59</v>
      </c>
      <c r="O60" s="69">
        <v>9</v>
      </c>
      <c r="P60" s="69">
        <v>0</v>
      </c>
      <c r="Q60" s="69">
        <v>60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3">
        <f t="shared" si="5"/>
        <v>128</v>
      </c>
    </row>
    <row r="61" spans="1:23" ht="18" customHeight="1">
      <c r="A61" s="100">
        <v>48</v>
      </c>
      <c r="B61" s="10" t="s">
        <v>168</v>
      </c>
      <c r="C61" s="37">
        <v>2</v>
      </c>
      <c r="D61" s="37">
        <v>3</v>
      </c>
      <c r="E61" s="37">
        <v>3</v>
      </c>
      <c r="F61" s="3">
        <f t="shared" si="6"/>
        <v>8</v>
      </c>
      <c r="G61" s="37">
        <v>7</v>
      </c>
      <c r="H61" s="37">
        <v>2</v>
      </c>
      <c r="I61" s="37">
        <v>0</v>
      </c>
      <c r="J61" s="3">
        <f t="shared" si="7"/>
        <v>9</v>
      </c>
      <c r="K61" s="36">
        <f t="shared" si="1"/>
        <v>9</v>
      </c>
      <c r="L61" s="36">
        <f t="shared" si="2"/>
        <v>5</v>
      </c>
      <c r="M61" s="36">
        <f t="shared" si="3"/>
        <v>3</v>
      </c>
      <c r="N61" s="3">
        <f t="shared" si="18"/>
        <v>17</v>
      </c>
      <c r="O61" s="69">
        <v>11</v>
      </c>
      <c r="P61" s="69">
        <v>0</v>
      </c>
      <c r="Q61" s="69">
        <v>73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3">
        <f t="shared" si="5"/>
        <v>101</v>
      </c>
    </row>
    <row r="62" spans="1:23" ht="18" customHeight="1">
      <c r="A62" s="100">
        <v>49</v>
      </c>
      <c r="B62" s="10" t="s">
        <v>169</v>
      </c>
      <c r="C62" s="37">
        <v>0</v>
      </c>
      <c r="D62" s="37">
        <v>0</v>
      </c>
      <c r="E62" s="37">
        <v>0</v>
      </c>
      <c r="F62" s="3">
        <f t="shared" si="6"/>
        <v>0</v>
      </c>
      <c r="G62" s="37">
        <v>0</v>
      </c>
      <c r="H62" s="37">
        <v>0</v>
      </c>
      <c r="I62" s="37">
        <v>0</v>
      </c>
      <c r="J62" s="3">
        <f t="shared" si="7"/>
        <v>0</v>
      </c>
      <c r="K62" s="36">
        <f t="shared" si="1"/>
        <v>0</v>
      </c>
      <c r="L62" s="36">
        <f t="shared" si="2"/>
        <v>0</v>
      </c>
      <c r="M62" s="36">
        <f t="shared" si="3"/>
        <v>0</v>
      </c>
      <c r="N62" s="3">
        <f t="shared" si="18"/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">
        <f t="shared" si="5"/>
        <v>0</v>
      </c>
    </row>
    <row r="63" spans="1:23" ht="18" customHeight="1">
      <c r="A63" s="100">
        <v>50</v>
      </c>
      <c r="B63" s="10" t="s">
        <v>170</v>
      </c>
      <c r="C63" s="37">
        <v>0</v>
      </c>
      <c r="D63" s="37">
        <v>0</v>
      </c>
      <c r="E63" s="37">
        <v>1</v>
      </c>
      <c r="F63" s="3">
        <f t="shared" si="6"/>
        <v>1</v>
      </c>
      <c r="G63" s="37">
        <v>0</v>
      </c>
      <c r="H63" s="37">
        <v>1</v>
      </c>
      <c r="I63" s="37">
        <v>1</v>
      </c>
      <c r="J63" s="3">
        <f t="shared" si="7"/>
        <v>2</v>
      </c>
      <c r="K63" s="36">
        <f t="shared" si="1"/>
        <v>0</v>
      </c>
      <c r="L63" s="36">
        <f t="shared" si="2"/>
        <v>1</v>
      </c>
      <c r="M63" s="36">
        <f t="shared" si="3"/>
        <v>2</v>
      </c>
      <c r="N63" s="3">
        <f t="shared" si="18"/>
        <v>3</v>
      </c>
      <c r="O63" s="69">
        <v>60</v>
      </c>
      <c r="P63" s="69">
        <v>70</v>
      </c>
      <c r="Q63" s="69">
        <v>3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3">
        <f t="shared" si="5"/>
        <v>136</v>
      </c>
    </row>
    <row r="64" spans="1:23" ht="18" customHeight="1">
      <c r="A64" s="100">
        <v>51</v>
      </c>
      <c r="B64" s="98" t="s">
        <v>171</v>
      </c>
      <c r="C64" s="37">
        <v>0</v>
      </c>
      <c r="D64" s="37">
        <v>0</v>
      </c>
      <c r="E64" s="37">
        <v>0</v>
      </c>
      <c r="F64" s="3">
        <f t="shared" si="6"/>
        <v>0</v>
      </c>
      <c r="G64" s="37">
        <v>0</v>
      </c>
      <c r="H64" s="37">
        <v>0</v>
      </c>
      <c r="I64" s="37">
        <v>0</v>
      </c>
      <c r="J64" s="3">
        <f t="shared" si="7"/>
        <v>0</v>
      </c>
      <c r="K64" s="36">
        <f t="shared" si="1"/>
        <v>0</v>
      </c>
      <c r="L64" s="36">
        <f t="shared" si="2"/>
        <v>0</v>
      </c>
      <c r="M64" s="36">
        <f t="shared" si="3"/>
        <v>0</v>
      </c>
      <c r="N64" s="3">
        <f t="shared" si="18"/>
        <v>0</v>
      </c>
      <c r="O64" s="69">
        <v>0</v>
      </c>
      <c r="P64" s="69">
        <v>0</v>
      </c>
      <c r="Q64" s="69">
        <v>63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3">
        <f t="shared" si="5"/>
        <v>63</v>
      </c>
    </row>
    <row r="65" spans="1:23" ht="18" customHeight="1">
      <c r="A65" s="100">
        <v>52</v>
      </c>
      <c r="B65" s="10" t="s">
        <v>172</v>
      </c>
      <c r="C65" s="37">
        <v>5</v>
      </c>
      <c r="D65" s="37">
        <v>18</v>
      </c>
      <c r="E65" s="37">
        <v>13</v>
      </c>
      <c r="F65" s="3">
        <f t="shared" si="6"/>
        <v>36</v>
      </c>
      <c r="G65" s="37">
        <v>0</v>
      </c>
      <c r="H65" s="37">
        <v>3</v>
      </c>
      <c r="I65" s="37">
        <v>1</v>
      </c>
      <c r="J65" s="3">
        <f t="shared" si="7"/>
        <v>4</v>
      </c>
      <c r="K65" s="36">
        <f t="shared" si="1"/>
        <v>5</v>
      </c>
      <c r="L65" s="36">
        <f t="shared" si="2"/>
        <v>21</v>
      </c>
      <c r="M65" s="36">
        <f t="shared" si="3"/>
        <v>14</v>
      </c>
      <c r="N65" s="3">
        <f t="shared" si="18"/>
        <v>40</v>
      </c>
      <c r="O65" s="69">
        <v>25</v>
      </c>
      <c r="P65" s="69">
        <v>0</v>
      </c>
      <c r="Q65" s="69">
        <v>62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3">
        <f t="shared" si="5"/>
        <v>127</v>
      </c>
    </row>
    <row r="66" spans="1:23" ht="18" customHeight="1">
      <c r="A66" s="100">
        <v>53</v>
      </c>
      <c r="B66" s="10" t="s">
        <v>173</v>
      </c>
      <c r="C66" s="37">
        <v>0</v>
      </c>
      <c r="D66" s="37">
        <v>3</v>
      </c>
      <c r="E66" s="37">
        <v>4</v>
      </c>
      <c r="F66" s="3">
        <f t="shared" si="6"/>
        <v>7</v>
      </c>
      <c r="G66" s="37">
        <v>0</v>
      </c>
      <c r="H66" s="37">
        <v>3</v>
      </c>
      <c r="I66" s="37">
        <v>1</v>
      </c>
      <c r="J66" s="3">
        <f t="shared" si="7"/>
        <v>4</v>
      </c>
      <c r="K66" s="36">
        <f t="shared" si="1"/>
        <v>0</v>
      </c>
      <c r="L66" s="36">
        <f t="shared" si="2"/>
        <v>6</v>
      </c>
      <c r="M66" s="36">
        <f t="shared" si="3"/>
        <v>5</v>
      </c>
      <c r="N66" s="3">
        <f t="shared" si="18"/>
        <v>11</v>
      </c>
      <c r="O66" s="69">
        <v>5</v>
      </c>
      <c r="P66" s="69">
        <v>0</v>
      </c>
      <c r="Q66" s="69">
        <v>14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3">
        <f t="shared" si="5"/>
        <v>30</v>
      </c>
    </row>
    <row r="67" spans="1:23" ht="18" customHeight="1">
      <c r="A67" s="100">
        <v>54</v>
      </c>
      <c r="B67" s="10" t="s">
        <v>185</v>
      </c>
      <c r="C67" s="37">
        <v>5</v>
      </c>
      <c r="D67" s="37">
        <v>0</v>
      </c>
      <c r="E67" s="37">
        <v>0</v>
      </c>
      <c r="F67" s="3">
        <f>SUM(C67:E67)</f>
        <v>5</v>
      </c>
      <c r="G67" s="37">
        <v>6</v>
      </c>
      <c r="H67" s="37">
        <v>0</v>
      </c>
      <c r="I67" s="37">
        <v>1</v>
      </c>
      <c r="J67" s="3">
        <f>SUM(G67:I67)</f>
        <v>7</v>
      </c>
      <c r="K67" s="36">
        <f t="shared" si="1"/>
        <v>11</v>
      </c>
      <c r="L67" s="36">
        <f t="shared" si="2"/>
        <v>0</v>
      </c>
      <c r="M67" s="36">
        <f t="shared" si="3"/>
        <v>1</v>
      </c>
      <c r="N67" s="3">
        <f t="shared" si="18"/>
        <v>12</v>
      </c>
      <c r="O67" s="69">
        <v>0</v>
      </c>
      <c r="P67" s="69">
        <v>0</v>
      </c>
      <c r="Q67" s="69">
        <v>1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3">
        <f t="shared" si="5"/>
        <v>13</v>
      </c>
    </row>
    <row r="68" spans="1:23" ht="18" customHeight="1">
      <c r="A68" s="100"/>
      <c r="B68" s="10" t="s">
        <v>150</v>
      </c>
      <c r="C68" s="37">
        <v>0</v>
      </c>
      <c r="D68" s="37">
        <v>0</v>
      </c>
      <c r="E68" s="37">
        <v>0</v>
      </c>
      <c r="F68" s="3">
        <f>SUM(C68:E68)</f>
        <v>0</v>
      </c>
      <c r="G68" s="37">
        <v>0</v>
      </c>
      <c r="H68" s="37">
        <v>0</v>
      </c>
      <c r="I68" s="37">
        <v>0</v>
      </c>
      <c r="J68" s="3">
        <f>SUM(G68:I68)</f>
        <v>0</v>
      </c>
      <c r="K68" s="36">
        <f t="shared" si="1"/>
        <v>0</v>
      </c>
      <c r="L68" s="36">
        <f t="shared" si="2"/>
        <v>0</v>
      </c>
      <c r="M68" s="36">
        <f t="shared" si="3"/>
        <v>0</v>
      </c>
      <c r="N68" s="3">
        <f t="shared" si="18"/>
        <v>0</v>
      </c>
      <c r="O68" s="69">
        <v>0</v>
      </c>
      <c r="P68" s="69">
        <v>0</v>
      </c>
      <c r="Q68" s="69">
        <v>0</v>
      </c>
      <c r="R68" s="47">
        <v>0</v>
      </c>
      <c r="S68" s="47">
        <v>0</v>
      </c>
      <c r="T68" s="47">
        <v>0</v>
      </c>
      <c r="U68" s="57">
        <v>0</v>
      </c>
      <c r="V68" s="57">
        <v>0</v>
      </c>
      <c r="W68" s="3">
        <f t="shared" si="5"/>
        <v>0</v>
      </c>
    </row>
    <row r="69" spans="1:23" ht="18" customHeight="1">
      <c r="A69" s="100"/>
      <c r="B69" s="10" t="s">
        <v>159</v>
      </c>
      <c r="C69" s="37">
        <v>0</v>
      </c>
      <c r="D69" s="37">
        <v>0</v>
      </c>
      <c r="E69" s="37">
        <v>0</v>
      </c>
      <c r="F69" s="146">
        <f>SUM(C69:E69)</f>
        <v>0</v>
      </c>
      <c r="G69" s="37">
        <v>0</v>
      </c>
      <c r="H69" s="37">
        <v>0</v>
      </c>
      <c r="I69" s="37">
        <v>0</v>
      </c>
      <c r="J69" s="146">
        <f>SUM(G69:I69)</f>
        <v>0</v>
      </c>
      <c r="K69" s="36">
        <f t="shared" si="1"/>
        <v>0</v>
      </c>
      <c r="L69" s="36">
        <f t="shared" si="2"/>
        <v>0</v>
      </c>
      <c r="M69" s="36">
        <f t="shared" si="3"/>
        <v>0</v>
      </c>
      <c r="N69" s="146">
        <f t="shared" si="18"/>
        <v>0</v>
      </c>
      <c r="O69" s="69">
        <v>0</v>
      </c>
      <c r="P69" s="69">
        <v>0</v>
      </c>
      <c r="Q69" s="69">
        <v>2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3">
        <f t="shared" si="5"/>
        <v>2</v>
      </c>
    </row>
    <row r="70" spans="1:23" s="608" customFormat="1" ht="18" customHeight="1">
      <c r="A70" s="612"/>
      <c r="B70" s="613" t="s">
        <v>236</v>
      </c>
      <c r="C70" s="604">
        <f>SUM(C71:C75)</f>
        <v>3</v>
      </c>
      <c r="D70" s="604">
        <f>SUM(D71:D75)</f>
        <v>0</v>
      </c>
      <c r="E70" s="604">
        <f>SUM(E71:E75)</f>
        <v>4</v>
      </c>
      <c r="F70" s="609">
        <f>SUM(C70:E70)</f>
        <v>7</v>
      </c>
      <c r="G70" s="604">
        <f>SUM(G71:G75)</f>
        <v>122</v>
      </c>
      <c r="H70" s="604">
        <f>SUM(H71:H75)</f>
        <v>48</v>
      </c>
      <c r="I70" s="604">
        <f>SUM(I71:I75)</f>
        <v>50</v>
      </c>
      <c r="J70" s="603">
        <f>SUM(G70:I70)</f>
        <v>220</v>
      </c>
      <c r="K70" s="604">
        <f t="shared" si="1"/>
        <v>125</v>
      </c>
      <c r="L70" s="604">
        <f t="shared" si="2"/>
        <v>48</v>
      </c>
      <c r="M70" s="604">
        <f t="shared" si="3"/>
        <v>54</v>
      </c>
      <c r="N70" s="603">
        <f t="shared" si="18"/>
        <v>227</v>
      </c>
      <c r="O70" s="614">
        <f aca="true" t="shared" si="19" ref="O70:V70">SUM(O71:O75)</f>
        <v>0</v>
      </c>
      <c r="P70" s="614">
        <f t="shared" si="19"/>
        <v>0</v>
      </c>
      <c r="Q70" s="615">
        <f t="shared" si="19"/>
        <v>179</v>
      </c>
      <c r="R70" s="614">
        <f t="shared" si="19"/>
        <v>0</v>
      </c>
      <c r="S70" s="614">
        <f t="shared" si="19"/>
        <v>1</v>
      </c>
      <c r="T70" s="614">
        <f t="shared" si="19"/>
        <v>2</v>
      </c>
      <c r="U70" s="614">
        <f t="shared" si="19"/>
        <v>0</v>
      </c>
      <c r="V70" s="614">
        <f t="shared" si="19"/>
        <v>1</v>
      </c>
      <c r="W70" s="603">
        <f t="shared" si="5"/>
        <v>410</v>
      </c>
    </row>
    <row r="71" spans="1:23" ht="18" customHeight="1">
      <c r="A71" s="100">
        <v>55</v>
      </c>
      <c r="B71" s="137" t="s">
        <v>161</v>
      </c>
      <c r="C71" s="37">
        <v>0</v>
      </c>
      <c r="D71" s="37">
        <v>0</v>
      </c>
      <c r="E71" s="37">
        <v>4</v>
      </c>
      <c r="F71" s="3">
        <f t="shared" si="6"/>
        <v>4</v>
      </c>
      <c r="G71" s="37">
        <v>0</v>
      </c>
      <c r="H71" s="37">
        <v>20</v>
      </c>
      <c r="I71" s="37">
        <v>34</v>
      </c>
      <c r="J71" s="3">
        <f t="shared" si="7"/>
        <v>54</v>
      </c>
      <c r="K71" s="36">
        <f aca="true" t="shared" si="20" ref="K71:K89">SUM(C71,G71)</f>
        <v>0</v>
      </c>
      <c r="L71" s="36">
        <f aca="true" t="shared" si="21" ref="L71:L89">SUM(D71,H71)</f>
        <v>20</v>
      </c>
      <c r="M71" s="36">
        <f aca="true" t="shared" si="22" ref="M71:M89">SUM(E71,I71)</f>
        <v>38</v>
      </c>
      <c r="N71" s="3">
        <f t="shared" si="18"/>
        <v>58</v>
      </c>
      <c r="O71" s="69">
        <v>0</v>
      </c>
      <c r="P71" s="69">
        <v>0</v>
      </c>
      <c r="Q71" s="599">
        <v>142</v>
      </c>
      <c r="R71" s="57">
        <v>0</v>
      </c>
      <c r="S71" s="57">
        <v>1</v>
      </c>
      <c r="T71" s="57">
        <v>0</v>
      </c>
      <c r="U71" s="57">
        <v>0</v>
      </c>
      <c r="V71" s="57">
        <v>1</v>
      </c>
      <c r="W71" s="3">
        <f aca="true" t="shared" si="23" ref="W71:W89">SUM(N71:V71)</f>
        <v>202</v>
      </c>
    </row>
    <row r="72" spans="1:23" ht="18" customHeight="1">
      <c r="A72" s="100">
        <v>56</v>
      </c>
      <c r="B72" s="78" t="s">
        <v>43</v>
      </c>
      <c r="C72" s="37">
        <v>2</v>
      </c>
      <c r="D72" s="37">
        <v>0</v>
      </c>
      <c r="E72" s="37">
        <v>0</v>
      </c>
      <c r="F72" s="3">
        <f t="shared" si="6"/>
        <v>2</v>
      </c>
      <c r="G72" s="37">
        <v>33</v>
      </c>
      <c r="H72" s="37">
        <v>8</v>
      </c>
      <c r="I72" s="37">
        <v>2</v>
      </c>
      <c r="J72" s="3">
        <f t="shared" si="7"/>
        <v>43</v>
      </c>
      <c r="K72" s="36">
        <f t="shared" si="20"/>
        <v>35</v>
      </c>
      <c r="L72" s="36">
        <f t="shared" si="21"/>
        <v>8</v>
      </c>
      <c r="M72" s="36">
        <f t="shared" si="22"/>
        <v>2</v>
      </c>
      <c r="N72" s="3">
        <f t="shared" si="18"/>
        <v>45</v>
      </c>
      <c r="O72" s="69">
        <v>0</v>
      </c>
      <c r="P72" s="69">
        <v>0</v>
      </c>
      <c r="Q72" s="368">
        <v>16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3">
        <f t="shared" si="23"/>
        <v>61</v>
      </c>
    </row>
    <row r="73" spans="1:23" ht="18" customHeight="1">
      <c r="A73" s="100">
        <v>57</v>
      </c>
      <c r="B73" s="10" t="s">
        <v>135</v>
      </c>
      <c r="C73" s="37">
        <v>1</v>
      </c>
      <c r="D73" s="37">
        <v>0</v>
      </c>
      <c r="E73" s="37">
        <v>0</v>
      </c>
      <c r="F73" s="3">
        <f t="shared" si="6"/>
        <v>1</v>
      </c>
      <c r="G73" s="37">
        <v>49</v>
      </c>
      <c r="H73" s="37">
        <v>10</v>
      </c>
      <c r="I73" s="37">
        <v>8</v>
      </c>
      <c r="J73" s="3">
        <f t="shared" si="7"/>
        <v>67</v>
      </c>
      <c r="K73" s="36">
        <f t="shared" si="20"/>
        <v>50</v>
      </c>
      <c r="L73" s="36">
        <f t="shared" si="21"/>
        <v>10</v>
      </c>
      <c r="M73" s="36">
        <f t="shared" si="22"/>
        <v>8</v>
      </c>
      <c r="N73" s="3">
        <f t="shared" si="18"/>
        <v>68</v>
      </c>
      <c r="O73" s="69">
        <v>0</v>
      </c>
      <c r="P73" s="69">
        <v>0</v>
      </c>
      <c r="Q73" s="368">
        <v>6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3">
        <f t="shared" si="23"/>
        <v>74</v>
      </c>
    </row>
    <row r="74" spans="1:23" ht="18" customHeight="1">
      <c r="A74" s="100">
        <v>58</v>
      </c>
      <c r="B74" s="10" t="s">
        <v>136</v>
      </c>
      <c r="C74" s="37">
        <v>0</v>
      </c>
      <c r="D74" s="37">
        <v>0</v>
      </c>
      <c r="E74" s="37">
        <v>0</v>
      </c>
      <c r="F74" s="146">
        <f t="shared" si="6"/>
        <v>0</v>
      </c>
      <c r="G74" s="37">
        <v>40</v>
      </c>
      <c r="H74" s="37">
        <v>0</v>
      </c>
      <c r="I74" s="37">
        <v>1</v>
      </c>
      <c r="J74" s="146">
        <f t="shared" si="7"/>
        <v>41</v>
      </c>
      <c r="K74" s="36">
        <f t="shared" si="20"/>
        <v>40</v>
      </c>
      <c r="L74" s="36">
        <f t="shared" si="21"/>
        <v>0</v>
      </c>
      <c r="M74" s="36">
        <f t="shared" si="22"/>
        <v>1</v>
      </c>
      <c r="N74" s="146">
        <f t="shared" si="18"/>
        <v>41</v>
      </c>
      <c r="O74" s="69">
        <v>0</v>
      </c>
      <c r="P74" s="69">
        <v>0</v>
      </c>
      <c r="Q74" s="368">
        <v>4</v>
      </c>
      <c r="R74" s="47">
        <v>0</v>
      </c>
      <c r="S74" s="47">
        <v>0</v>
      </c>
      <c r="T74" s="47">
        <v>2</v>
      </c>
      <c r="U74" s="47">
        <v>0</v>
      </c>
      <c r="V74" s="47">
        <v>0</v>
      </c>
      <c r="W74" s="3">
        <f t="shared" si="23"/>
        <v>47</v>
      </c>
    </row>
    <row r="75" spans="1:23" ht="18" customHeight="1">
      <c r="A75" s="100">
        <v>59</v>
      </c>
      <c r="B75" s="9" t="s">
        <v>137</v>
      </c>
      <c r="C75" s="36">
        <v>0</v>
      </c>
      <c r="D75" s="36">
        <v>0</v>
      </c>
      <c r="E75" s="36">
        <v>0</v>
      </c>
      <c r="F75" s="3">
        <f>SUM(C75:E75)</f>
        <v>0</v>
      </c>
      <c r="G75" s="36">
        <v>0</v>
      </c>
      <c r="H75" s="36">
        <v>10</v>
      </c>
      <c r="I75" s="36">
        <v>5</v>
      </c>
      <c r="J75" s="3">
        <f>SUM(G75:I75)</f>
        <v>15</v>
      </c>
      <c r="K75" s="36">
        <f t="shared" si="20"/>
        <v>0</v>
      </c>
      <c r="L75" s="36">
        <f t="shared" si="21"/>
        <v>10</v>
      </c>
      <c r="M75" s="36">
        <f t="shared" si="22"/>
        <v>5</v>
      </c>
      <c r="N75" s="3">
        <f t="shared" si="18"/>
        <v>15</v>
      </c>
      <c r="O75" s="68">
        <v>0</v>
      </c>
      <c r="P75" s="68">
        <v>0</v>
      </c>
      <c r="Q75" s="367">
        <v>11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3">
        <f t="shared" si="23"/>
        <v>26</v>
      </c>
    </row>
    <row r="76" spans="1:23" s="611" customFormat="1" ht="18" customHeight="1">
      <c r="A76" s="600"/>
      <c r="B76" s="610" t="s">
        <v>188</v>
      </c>
      <c r="C76" s="602">
        <f aca="true" t="shared" si="24" ref="C76:W76">SUM(C77:C83)</f>
        <v>7</v>
      </c>
      <c r="D76" s="602">
        <f t="shared" si="24"/>
        <v>2</v>
      </c>
      <c r="E76" s="602">
        <f t="shared" si="24"/>
        <v>9</v>
      </c>
      <c r="F76" s="609">
        <f t="shared" si="24"/>
        <v>18</v>
      </c>
      <c r="G76" s="602">
        <f t="shared" si="24"/>
        <v>23</v>
      </c>
      <c r="H76" s="602">
        <f t="shared" si="24"/>
        <v>0</v>
      </c>
      <c r="I76" s="602">
        <f t="shared" si="24"/>
        <v>2</v>
      </c>
      <c r="J76" s="609">
        <f t="shared" si="24"/>
        <v>25</v>
      </c>
      <c r="K76" s="602">
        <f t="shared" si="24"/>
        <v>30</v>
      </c>
      <c r="L76" s="602">
        <f t="shared" si="24"/>
        <v>2</v>
      </c>
      <c r="M76" s="602">
        <f t="shared" si="24"/>
        <v>11</v>
      </c>
      <c r="N76" s="602">
        <f t="shared" si="24"/>
        <v>43</v>
      </c>
      <c r="O76" s="602">
        <f t="shared" si="24"/>
        <v>15</v>
      </c>
      <c r="P76" s="602">
        <f t="shared" si="24"/>
        <v>3</v>
      </c>
      <c r="Q76" s="602">
        <f t="shared" si="24"/>
        <v>19</v>
      </c>
      <c r="R76" s="602">
        <f t="shared" si="24"/>
        <v>187</v>
      </c>
      <c r="S76" s="602">
        <f t="shared" si="24"/>
        <v>0</v>
      </c>
      <c r="T76" s="602">
        <f t="shared" si="24"/>
        <v>0</v>
      </c>
      <c r="U76" s="602">
        <f t="shared" si="24"/>
        <v>11</v>
      </c>
      <c r="V76" s="602">
        <f t="shared" si="24"/>
        <v>0</v>
      </c>
      <c r="W76" s="602">
        <f t="shared" si="24"/>
        <v>278</v>
      </c>
    </row>
    <row r="77" spans="1:23" ht="18" customHeight="1">
      <c r="A77" s="99">
        <v>60</v>
      </c>
      <c r="B77" s="9" t="s">
        <v>107</v>
      </c>
      <c r="C77" s="36">
        <v>0</v>
      </c>
      <c r="D77" s="36">
        <v>2</v>
      </c>
      <c r="E77" s="36">
        <v>9</v>
      </c>
      <c r="F77" s="3">
        <f t="shared" si="6"/>
        <v>11</v>
      </c>
      <c r="G77" s="36">
        <v>0</v>
      </c>
      <c r="H77" s="36">
        <v>0</v>
      </c>
      <c r="I77" s="36">
        <v>2</v>
      </c>
      <c r="J77" s="3">
        <f t="shared" si="7"/>
        <v>2</v>
      </c>
      <c r="K77" s="36">
        <f t="shared" si="20"/>
        <v>0</v>
      </c>
      <c r="L77" s="36">
        <f t="shared" si="21"/>
        <v>2</v>
      </c>
      <c r="M77" s="36">
        <f t="shared" si="22"/>
        <v>11</v>
      </c>
      <c r="N77" s="3">
        <f t="shared" si="18"/>
        <v>13</v>
      </c>
      <c r="O77" s="68">
        <v>15</v>
      </c>
      <c r="P77" s="68">
        <v>0</v>
      </c>
      <c r="Q77" s="68">
        <v>12</v>
      </c>
      <c r="R77" s="57">
        <v>45</v>
      </c>
      <c r="S77" s="57">
        <v>0</v>
      </c>
      <c r="T77" s="57">
        <v>0</v>
      </c>
      <c r="U77" s="57">
        <v>3</v>
      </c>
      <c r="V77" s="57">
        <v>0</v>
      </c>
      <c r="W77" s="3">
        <f t="shared" si="23"/>
        <v>88</v>
      </c>
    </row>
    <row r="78" spans="1:23" ht="18" customHeight="1">
      <c r="A78" s="102">
        <v>61</v>
      </c>
      <c r="B78" s="82" t="s">
        <v>119</v>
      </c>
      <c r="C78" s="76">
        <v>0</v>
      </c>
      <c r="D78" s="76">
        <v>0</v>
      </c>
      <c r="E78" s="76">
        <v>0</v>
      </c>
      <c r="F78" s="4">
        <f t="shared" si="6"/>
        <v>0</v>
      </c>
      <c r="G78" s="76">
        <v>0</v>
      </c>
      <c r="H78" s="76">
        <v>0</v>
      </c>
      <c r="I78" s="76">
        <v>0</v>
      </c>
      <c r="J78" s="146">
        <f t="shared" si="7"/>
        <v>0</v>
      </c>
      <c r="K78" s="46">
        <f t="shared" si="20"/>
        <v>0</v>
      </c>
      <c r="L78" s="46">
        <f t="shared" si="21"/>
        <v>0</v>
      </c>
      <c r="M78" s="46">
        <f t="shared" si="22"/>
        <v>0</v>
      </c>
      <c r="N78" s="3">
        <f t="shared" si="18"/>
        <v>0</v>
      </c>
      <c r="O78" s="83">
        <v>0</v>
      </c>
      <c r="P78" s="83">
        <v>0</v>
      </c>
      <c r="Q78" s="83">
        <v>1</v>
      </c>
      <c r="R78" s="84">
        <v>29</v>
      </c>
      <c r="S78" s="84">
        <v>0</v>
      </c>
      <c r="T78" s="84">
        <v>0</v>
      </c>
      <c r="U78" s="60">
        <v>0</v>
      </c>
      <c r="V78" s="60">
        <v>0</v>
      </c>
      <c r="W78" s="4">
        <f t="shared" si="23"/>
        <v>30</v>
      </c>
    </row>
    <row r="79" spans="1:23" ht="18" customHeight="1">
      <c r="A79" s="100">
        <v>62</v>
      </c>
      <c r="B79" s="10" t="s">
        <v>162</v>
      </c>
      <c r="C79" s="37">
        <v>0</v>
      </c>
      <c r="D79" s="37">
        <v>0</v>
      </c>
      <c r="E79" s="37">
        <v>0</v>
      </c>
      <c r="F79" s="37">
        <v>0</v>
      </c>
      <c r="G79" s="37">
        <v>1</v>
      </c>
      <c r="H79" s="37">
        <v>0</v>
      </c>
      <c r="I79" s="37">
        <v>0</v>
      </c>
      <c r="J79" s="146">
        <f t="shared" si="7"/>
        <v>1</v>
      </c>
      <c r="K79" s="37">
        <f aca="true" t="shared" si="25" ref="K79:M80">SUM(C79,G79)</f>
        <v>1</v>
      </c>
      <c r="L79" s="37">
        <f t="shared" si="25"/>
        <v>0</v>
      </c>
      <c r="M79" s="37">
        <f t="shared" si="25"/>
        <v>0</v>
      </c>
      <c r="N79" s="3">
        <f t="shared" si="18"/>
        <v>1</v>
      </c>
      <c r="O79" s="37">
        <v>0</v>
      </c>
      <c r="P79" s="37">
        <v>0</v>
      </c>
      <c r="Q79" s="37">
        <v>1</v>
      </c>
      <c r="R79" s="37">
        <v>13</v>
      </c>
      <c r="S79" s="37">
        <v>0</v>
      </c>
      <c r="T79" s="37">
        <v>0</v>
      </c>
      <c r="U79" s="37">
        <v>0</v>
      </c>
      <c r="V79" s="37">
        <v>0</v>
      </c>
      <c r="W79" s="146">
        <f>SUM(N79:V79)</f>
        <v>15</v>
      </c>
    </row>
    <row r="80" spans="1:23" ht="18" customHeight="1">
      <c r="A80" s="101">
        <v>63</v>
      </c>
      <c r="B80" s="17" t="s">
        <v>108</v>
      </c>
      <c r="C80" s="414">
        <v>5</v>
      </c>
      <c r="D80" s="414">
        <v>0</v>
      </c>
      <c r="E80" s="414">
        <v>0</v>
      </c>
      <c r="F80" s="415">
        <f>SUM(C80:E80)</f>
        <v>5</v>
      </c>
      <c r="G80" s="414">
        <v>7</v>
      </c>
      <c r="H80" s="414">
        <v>0</v>
      </c>
      <c r="I80" s="414">
        <v>0</v>
      </c>
      <c r="J80" s="415">
        <f>SUM(G80:I80)</f>
        <v>7</v>
      </c>
      <c r="K80" s="414">
        <f t="shared" si="25"/>
        <v>12</v>
      </c>
      <c r="L80" s="414">
        <f t="shared" si="25"/>
        <v>0</v>
      </c>
      <c r="M80" s="414">
        <f t="shared" si="25"/>
        <v>0</v>
      </c>
      <c r="N80" s="415">
        <f>SUM(F80,J80)</f>
        <v>12</v>
      </c>
      <c r="O80" s="416">
        <v>0</v>
      </c>
      <c r="P80" s="416">
        <v>0</v>
      </c>
      <c r="Q80" s="416">
        <v>2</v>
      </c>
      <c r="R80" s="417">
        <v>34</v>
      </c>
      <c r="S80" s="417">
        <v>0</v>
      </c>
      <c r="T80" s="417">
        <v>0</v>
      </c>
      <c r="U80" s="417">
        <v>2</v>
      </c>
      <c r="V80" s="417">
        <v>0</v>
      </c>
      <c r="W80" s="415">
        <f>SUM(N80:V80)</f>
        <v>50</v>
      </c>
    </row>
    <row r="81" spans="1:23" s="41" customFormat="1" ht="18" customHeight="1">
      <c r="A81" s="469"/>
      <c r="B81" s="13"/>
      <c r="F81" s="470"/>
      <c r="J81" s="470"/>
      <c r="N81" s="366" t="s">
        <v>322</v>
      </c>
      <c r="O81" s="471"/>
      <c r="P81" s="471"/>
      <c r="Q81" s="471"/>
      <c r="R81" s="472"/>
      <c r="S81" s="472"/>
      <c r="T81" s="472"/>
      <c r="U81" s="472"/>
      <c r="V81" s="472"/>
      <c r="W81" s="470"/>
    </row>
    <row r="82" spans="1:23" ht="18" customHeight="1">
      <c r="A82" s="101">
        <v>64</v>
      </c>
      <c r="B82" s="17" t="s">
        <v>109</v>
      </c>
      <c r="C82" s="414">
        <v>0</v>
      </c>
      <c r="D82" s="414">
        <v>0</v>
      </c>
      <c r="E82" s="414">
        <v>0</v>
      </c>
      <c r="F82" s="415">
        <v>0</v>
      </c>
      <c r="G82" s="414">
        <v>8</v>
      </c>
      <c r="H82" s="414">
        <v>0</v>
      </c>
      <c r="I82" s="414">
        <v>0</v>
      </c>
      <c r="J82" s="415">
        <f>SUM(G82:I82)</f>
        <v>8</v>
      </c>
      <c r="K82" s="414">
        <f>SUM(C82,G82)</f>
        <v>8</v>
      </c>
      <c r="L82" s="414">
        <f>SUM(D82,H82)</f>
        <v>0</v>
      </c>
      <c r="M82" s="414">
        <f>SUM(E82,I82)</f>
        <v>0</v>
      </c>
      <c r="N82" s="415">
        <f>SUM(F82,J82)</f>
        <v>8</v>
      </c>
      <c r="O82" s="416">
        <v>0</v>
      </c>
      <c r="P82" s="416">
        <v>3</v>
      </c>
      <c r="Q82" s="416">
        <v>1</v>
      </c>
      <c r="R82" s="417">
        <v>38</v>
      </c>
      <c r="S82" s="417">
        <v>0</v>
      </c>
      <c r="T82" s="417">
        <v>0</v>
      </c>
      <c r="U82" s="417">
        <v>6</v>
      </c>
      <c r="V82" s="417">
        <v>0</v>
      </c>
      <c r="W82" s="415">
        <f>SUM(N82:V82)</f>
        <v>56</v>
      </c>
    </row>
    <row r="83" spans="1:23" ht="18" customHeight="1">
      <c r="A83" s="99">
        <v>65</v>
      </c>
      <c r="B83" s="9" t="s">
        <v>141</v>
      </c>
      <c r="C83" s="36">
        <v>2</v>
      </c>
      <c r="D83" s="36">
        <v>0</v>
      </c>
      <c r="E83" s="36">
        <v>0</v>
      </c>
      <c r="F83" s="3">
        <f t="shared" si="6"/>
        <v>2</v>
      </c>
      <c r="G83" s="36">
        <v>7</v>
      </c>
      <c r="H83" s="36">
        <v>0</v>
      </c>
      <c r="I83" s="36">
        <v>0</v>
      </c>
      <c r="J83" s="3">
        <f t="shared" si="7"/>
        <v>7</v>
      </c>
      <c r="K83" s="36">
        <f t="shared" si="20"/>
        <v>9</v>
      </c>
      <c r="L83" s="36">
        <f t="shared" si="21"/>
        <v>0</v>
      </c>
      <c r="M83" s="36">
        <f t="shared" si="22"/>
        <v>0</v>
      </c>
      <c r="N83" s="3">
        <f>SUM(F83,J83)</f>
        <v>9</v>
      </c>
      <c r="O83" s="68">
        <v>0</v>
      </c>
      <c r="P83" s="68">
        <v>0</v>
      </c>
      <c r="Q83" s="68">
        <v>2</v>
      </c>
      <c r="R83" s="57">
        <v>28</v>
      </c>
      <c r="S83" s="57">
        <v>0</v>
      </c>
      <c r="T83" s="57">
        <v>0</v>
      </c>
      <c r="U83" s="57">
        <v>0</v>
      </c>
      <c r="V83" s="57">
        <v>0</v>
      </c>
      <c r="W83" s="3">
        <f t="shared" si="23"/>
        <v>39</v>
      </c>
    </row>
    <row r="84" spans="1:23" ht="18" customHeight="1">
      <c r="A84" s="180"/>
      <c r="B84" s="181"/>
      <c r="C84" s="46"/>
      <c r="D84" s="46"/>
      <c r="E84" s="46"/>
      <c r="F84" s="165"/>
      <c r="G84" s="46"/>
      <c r="H84" s="46"/>
      <c r="I84" s="46"/>
      <c r="J84" s="4"/>
      <c r="K84" s="36"/>
      <c r="L84" s="36"/>
      <c r="M84" s="36"/>
      <c r="N84" s="4"/>
      <c r="O84" s="182"/>
      <c r="P84" s="182"/>
      <c r="Q84" s="182"/>
      <c r="R84" s="60"/>
      <c r="S84" s="60"/>
      <c r="T84" s="60"/>
      <c r="U84" s="60"/>
      <c r="V84" s="60"/>
      <c r="W84" s="3"/>
    </row>
    <row r="85" spans="1:23" s="608" customFormat="1" ht="18" customHeight="1">
      <c r="A85" s="600">
        <v>66</v>
      </c>
      <c r="B85" s="601" t="s">
        <v>95</v>
      </c>
      <c r="C85" s="602">
        <v>0</v>
      </c>
      <c r="D85" s="602">
        <v>5</v>
      </c>
      <c r="E85" s="602">
        <v>4</v>
      </c>
      <c r="F85" s="609">
        <f>SUM(C85:E85)</f>
        <v>9</v>
      </c>
      <c r="G85" s="602">
        <v>1</v>
      </c>
      <c r="H85" s="602">
        <v>0</v>
      </c>
      <c r="I85" s="602">
        <v>0</v>
      </c>
      <c r="J85" s="609">
        <f>SUM(G85:I85)</f>
        <v>1</v>
      </c>
      <c r="K85" s="604">
        <f t="shared" si="20"/>
        <v>1</v>
      </c>
      <c r="L85" s="604">
        <f t="shared" si="21"/>
        <v>5</v>
      </c>
      <c r="M85" s="604">
        <f t="shared" si="22"/>
        <v>4</v>
      </c>
      <c r="N85" s="609">
        <f>SUM(F85,J85)</f>
        <v>10</v>
      </c>
      <c r="O85" s="605">
        <v>0</v>
      </c>
      <c r="P85" s="605">
        <v>1</v>
      </c>
      <c r="Q85" s="605">
        <v>35</v>
      </c>
      <c r="R85" s="606">
        <v>0</v>
      </c>
      <c r="S85" s="606">
        <v>0</v>
      </c>
      <c r="T85" s="606">
        <v>0</v>
      </c>
      <c r="U85" s="606">
        <v>0</v>
      </c>
      <c r="V85" s="606">
        <v>0</v>
      </c>
      <c r="W85" s="603">
        <f t="shared" si="23"/>
        <v>46</v>
      </c>
    </row>
    <row r="86" spans="1:23" ht="18" customHeight="1">
      <c r="A86" s="100"/>
      <c r="B86" s="9"/>
      <c r="C86" s="36"/>
      <c r="D86" s="36"/>
      <c r="E86" s="36"/>
      <c r="F86" s="3"/>
      <c r="G86" s="36"/>
      <c r="H86" s="36"/>
      <c r="I86" s="36"/>
      <c r="J86" s="3"/>
      <c r="K86" s="36"/>
      <c r="L86" s="36"/>
      <c r="M86" s="36"/>
      <c r="N86" s="3"/>
      <c r="O86" s="68"/>
      <c r="P86" s="68"/>
      <c r="Q86" s="68"/>
      <c r="R86" s="57"/>
      <c r="S86" s="57"/>
      <c r="T86" s="57"/>
      <c r="U86" s="57"/>
      <c r="V86" s="57"/>
      <c r="W86" s="3"/>
    </row>
    <row r="87" spans="1:23" s="608" customFormat="1" ht="18" customHeight="1">
      <c r="A87" s="600">
        <v>67</v>
      </c>
      <c r="B87" s="601" t="s">
        <v>96</v>
      </c>
      <c r="C87" s="602">
        <v>1</v>
      </c>
      <c r="D87" s="602">
        <v>1</v>
      </c>
      <c r="E87" s="602">
        <v>0</v>
      </c>
      <c r="F87" s="603">
        <f t="shared" si="6"/>
        <v>2</v>
      </c>
      <c r="G87" s="602">
        <v>3</v>
      </c>
      <c r="H87" s="602">
        <v>1</v>
      </c>
      <c r="I87" s="602">
        <v>1</v>
      </c>
      <c r="J87" s="603">
        <f t="shared" si="7"/>
        <v>5</v>
      </c>
      <c r="K87" s="604">
        <f t="shared" si="20"/>
        <v>4</v>
      </c>
      <c r="L87" s="604">
        <f t="shared" si="21"/>
        <v>2</v>
      </c>
      <c r="M87" s="604">
        <f t="shared" si="22"/>
        <v>1</v>
      </c>
      <c r="N87" s="603">
        <f>SUM(F87,J87)</f>
        <v>7</v>
      </c>
      <c r="O87" s="605">
        <v>0</v>
      </c>
      <c r="P87" s="605">
        <v>0</v>
      </c>
      <c r="Q87" s="605">
        <v>13</v>
      </c>
      <c r="R87" s="606">
        <v>0</v>
      </c>
      <c r="S87" s="606">
        <v>0</v>
      </c>
      <c r="T87" s="606">
        <v>0</v>
      </c>
      <c r="U87" s="607">
        <v>0</v>
      </c>
      <c r="V87" s="607">
        <v>0</v>
      </c>
      <c r="W87" s="603">
        <f t="shared" si="23"/>
        <v>20</v>
      </c>
    </row>
    <row r="88" spans="1:23" ht="18" customHeight="1">
      <c r="A88" s="100"/>
      <c r="B88" s="10"/>
      <c r="C88" s="37"/>
      <c r="D88" s="37"/>
      <c r="E88" s="37"/>
      <c r="F88" s="3"/>
      <c r="G88" s="37"/>
      <c r="H88" s="37"/>
      <c r="I88" s="37"/>
      <c r="J88" s="3"/>
      <c r="K88" s="36"/>
      <c r="L88" s="36"/>
      <c r="M88" s="36"/>
      <c r="N88" s="3"/>
      <c r="O88" s="69"/>
      <c r="P88" s="69"/>
      <c r="Q88" s="69"/>
      <c r="R88" s="47"/>
      <c r="S88" s="47"/>
      <c r="T88" s="47"/>
      <c r="U88" s="57"/>
      <c r="V88" s="57"/>
      <c r="W88" s="3"/>
    </row>
    <row r="89" spans="1:23" ht="17.25" customHeight="1">
      <c r="A89" s="100">
        <v>68</v>
      </c>
      <c r="B89" s="10" t="s">
        <v>97</v>
      </c>
      <c r="C89" s="37">
        <v>0</v>
      </c>
      <c r="D89" s="37">
        <v>0</v>
      </c>
      <c r="E89" s="37">
        <v>0</v>
      </c>
      <c r="F89" s="3">
        <f t="shared" si="6"/>
        <v>0</v>
      </c>
      <c r="G89" s="37">
        <v>1</v>
      </c>
      <c r="H89" s="37">
        <v>0</v>
      </c>
      <c r="I89" s="37">
        <v>0</v>
      </c>
      <c r="J89" s="3">
        <f t="shared" si="7"/>
        <v>1</v>
      </c>
      <c r="K89" s="36">
        <f t="shared" si="20"/>
        <v>1</v>
      </c>
      <c r="L89" s="36">
        <f t="shared" si="21"/>
        <v>0</v>
      </c>
      <c r="M89" s="36">
        <f t="shared" si="22"/>
        <v>0</v>
      </c>
      <c r="N89" s="3">
        <f>SUM(F89,J89)</f>
        <v>1</v>
      </c>
      <c r="O89" s="69">
        <v>0</v>
      </c>
      <c r="P89" s="69">
        <v>0</v>
      </c>
      <c r="Q89" s="69">
        <v>12</v>
      </c>
      <c r="R89" s="47">
        <v>0</v>
      </c>
      <c r="S89" s="47">
        <v>0</v>
      </c>
      <c r="T89" s="47">
        <v>0</v>
      </c>
      <c r="U89" s="57">
        <v>5</v>
      </c>
      <c r="V89" s="57">
        <v>0</v>
      </c>
      <c r="W89" s="3">
        <f t="shared" si="23"/>
        <v>18</v>
      </c>
    </row>
    <row r="90" spans="1:23" ht="21.75" customHeight="1">
      <c r="A90" s="101"/>
      <c r="B90" s="73" t="s">
        <v>20</v>
      </c>
      <c r="C90" s="73">
        <f aca="true" t="shared" si="26" ref="C90:W90">SUM(C89,C87,C85,C76,C70,C51,C6)</f>
        <v>1597</v>
      </c>
      <c r="D90" s="73">
        <f t="shared" si="26"/>
        <v>554</v>
      </c>
      <c r="E90" s="73">
        <f t="shared" si="26"/>
        <v>749</v>
      </c>
      <c r="F90" s="73">
        <f t="shared" si="26"/>
        <v>2900</v>
      </c>
      <c r="G90" s="73">
        <f t="shared" si="26"/>
        <v>687</v>
      </c>
      <c r="H90" s="73">
        <f t="shared" si="26"/>
        <v>231</v>
      </c>
      <c r="I90" s="73">
        <f t="shared" si="26"/>
        <v>160</v>
      </c>
      <c r="J90" s="73">
        <f t="shared" si="26"/>
        <v>1078</v>
      </c>
      <c r="K90" s="73">
        <f t="shared" si="26"/>
        <v>2284</v>
      </c>
      <c r="L90" s="73">
        <f t="shared" si="26"/>
        <v>785</v>
      </c>
      <c r="M90" s="73">
        <f t="shared" si="26"/>
        <v>909</v>
      </c>
      <c r="N90" s="73">
        <f t="shared" si="26"/>
        <v>3978</v>
      </c>
      <c r="O90" s="73">
        <f t="shared" si="26"/>
        <v>1355</v>
      </c>
      <c r="P90" s="73">
        <f t="shared" si="26"/>
        <v>147</v>
      </c>
      <c r="Q90" s="73">
        <f t="shared" si="26"/>
        <v>2797</v>
      </c>
      <c r="R90" s="73">
        <f t="shared" si="26"/>
        <v>736</v>
      </c>
      <c r="S90" s="73">
        <f t="shared" si="26"/>
        <v>1</v>
      </c>
      <c r="T90" s="73">
        <f t="shared" si="26"/>
        <v>77</v>
      </c>
      <c r="U90" s="73">
        <f t="shared" si="26"/>
        <v>57</v>
      </c>
      <c r="V90" s="73">
        <f t="shared" si="26"/>
        <v>19</v>
      </c>
      <c r="W90" s="73">
        <f t="shared" si="26"/>
        <v>9167</v>
      </c>
    </row>
    <row r="91" spans="1:23" s="58" customFormat="1" ht="18" customHeight="1">
      <c r="A91" s="103"/>
      <c r="B91" s="58" t="s">
        <v>328</v>
      </c>
      <c r="C91" s="110"/>
      <c r="D91" s="110"/>
      <c r="E91" s="110"/>
      <c r="F91" s="110"/>
      <c r="H91" s="124"/>
      <c r="J91" s="59"/>
      <c r="N91" s="59"/>
      <c r="O91" s="70"/>
      <c r="P91" s="70"/>
      <c r="Q91" s="70"/>
      <c r="R91" s="62"/>
      <c r="S91" s="62"/>
      <c r="T91" s="62"/>
      <c r="U91" s="62"/>
      <c r="V91" s="62"/>
      <c r="W91" s="59"/>
    </row>
    <row r="92" spans="1:23" s="58" customFormat="1" ht="18" customHeight="1">
      <c r="A92" s="103"/>
      <c r="C92" s="110"/>
      <c r="D92" s="110"/>
      <c r="E92" s="110"/>
      <c r="F92" s="110"/>
      <c r="H92" s="124"/>
      <c r="J92" s="59"/>
      <c r="N92" s="379"/>
      <c r="O92" s="70"/>
      <c r="P92" s="70"/>
      <c r="Q92" s="70"/>
      <c r="R92" s="62"/>
      <c r="S92" s="62"/>
      <c r="T92" s="62"/>
      <c r="U92" s="62"/>
      <c r="V92" s="62"/>
      <c r="W92" s="59"/>
    </row>
    <row r="93" spans="1:24" s="58" customFormat="1" ht="18" customHeight="1">
      <c r="A93" s="103"/>
      <c r="F93" s="59"/>
      <c r="N93" s="366" t="s">
        <v>322</v>
      </c>
      <c r="O93" s="85"/>
      <c r="P93" s="85"/>
      <c r="Q93" s="85"/>
      <c r="R93" s="85"/>
      <c r="S93" s="85"/>
      <c r="T93" s="85"/>
      <c r="U93" s="85"/>
      <c r="V93" s="86"/>
      <c r="W93" s="87"/>
      <c r="X93" s="88"/>
    </row>
    <row r="94" ht="16.5" customHeight="1">
      <c r="B94" s="58" t="s">
        <v>116</v>
      </c>
    </row>
    <row r="95" ht="16.5" customHeight="1">
      <c r="B95" s="58" t="s">
        <v>117</v>
      </c>
    </row>
    <row r="96" spans="2:3" ht="16.5" customHeight="1">
      <c r="B96" s="15" t="s">
        <v>329</v>
      </c>
      <c r="C96" s="49"/>
    </row>
    <row r="97" ht="21">
      <c r="B97" s="58"/>
    </row>
    <row r="98" ht="21">
      <c r="B98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2"/>
  <sheetViews>
    <sheetView zoomScale="110" zoomScaleNormal="110" workbookViewId="0" topLeftCell="A55">
      <selection activeCell="B5" sqref="B5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64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639" t="s">
        <v>222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7"/>
    </row>
    <row r="2" spans="1:23" s="26" customFormat="1" ht="21.75" customHeight="1">
      <c r="A2" s="640" t="s">
        <v>324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7"/>
    </row>
    <row r="3" spans="1:22" ht="21.75" customHeight="1">
      <c r="A3" s="27"/>
      <c r="B3" s="28"/>
      <c r="C3" s="641" t="s">
        <v>75</v>
      </c>
      <c r="D3" s="642"/>
      <c r="E3" s="642"/>
      <c r="F3" s="642"/>
      <c r="G3" s="642"/>
      <c r="H3" s="642"/>
      <c r="I3" s="642"/>
      <c r="J3" s="642"/>
      <c r="K3" s="643"/>
      <c r="L3" s="641" t="s">
        <v>74</v>
      </c>
      <c r="M3" s="642"/>
      <c r="N3" s="642"/>
      <c r="O3" s="642"/>
      <c r="P3" s="643"/>
      <c r="Q3" s="641" t="s">
        <v>84</v>
      </c>
      <c r="R3" s="642"/>
      <c r="S3" s="642"/>
      <c r="T3" s="642"/>
      <c r="U3" s="643"/>
      <c r="V3" s="29"/>
    </row>
    <row r="4" spans="1:22" ht="21.75" customHeight="1">
      <c r="A4" s="6" t="s">
        <v>21</v>
      </c>
      <c r="B4" s="6" t="s">
        <v>0</v>
      </c>
      <c r="C4" s="636" t="s">
        <v>76</v>
      </c>
      <c r="D4" s="637"/>
      <c r="E4" s="637"/>
      <c r="F4" s="638"/>
      <c r="G4" s="636" t="s">
        <v>85</v>
      </c>
      <c r="H4" s="637"/>
      <c r="I4" s="637"/>
      <c r="J4" s="637"/>
      <c r="K4" s="638"/>
      <c r="L4" s="637" t="s">
        <v>76</v>
      </c>
      <c r="M4" s="637"/>
      <c r="N4" s="637"/>
      <c r="O4" s="637"/>
      <c r="P4" s="638"/>
      <c r="Q4" s="636" t="s">
        <v>76</v>
      </c>
      <c r="R4" s="637"/>
      <c r="S4" s="637"/>
      <c r="T4" s="637"/>
      <c r="U4" s="638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6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.75" customHeight="1">
      <c r="A6" s="35" t="s">
        <v>22</v>
      </c>
      <c r="B6" s="9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7">
        <v>22</v>
      </c>
      <c r="N6" s="9">
        <v>24</v>
      </c>
      <c r="O6" s="21">
        <v>2</v>
      </c>
      <c r="P6" s="56">
        <f>SUM(L6:O6)</f>
        <v>48</v>
      </c>
      <c r="Q6" s="9">
        <v>41</v>
      </c>
      <c r="R6" s="9">
        <v>84</v>
      </c>
      <c r="S6" s="9">
        <v>27</v>
      </c>
      <c r="T6" s="9">
        <v>0</v>
      </c>
      <c r="U6" s="8">
        <f>SUM(Q6:T6)</f>
        <v>152</v>
      </c>
      <c r="V6" s="8">
        <f>SUM(U6,P6,K6,F6)</f>
        <v>200</v>
      </c>
    </row>
    <row r="7" spans="1:22" ht="21.75" customHeight="1">
      <c r="A7" s="1" t="s">
        <v>32</v>
      </c>
      <c r="B7" s="10" t="s">
        <v>1</v>
      </c>
      <c r="C7" s="10">
        <v>4</v>
      </c>
      <c r="D7" s="10">
        <v>33</v>
      </c>
      <c r="E7" s="10">
        <v>72</v>
      </c>
      <c r="F7" s="8">
        <f aca="true" t="shared" si="0" ref="F7:F25">SUM(C7:E7)</f>
        <v>109</v>
      </c>
      <c r="G7" s="10">
        <v>15</v>
      </c>
      <c r="H7" s="10">
        <v>31</v>
      </c>
      <c r="I7" s="10">
        <v>51</v>
      </c>
      <c r="J7" s="10">
        <v>12</v>
      </c>
      <c r="K7" s="8">
        <f aca="true" t="shared" si="1" ref="K7:K59">SUM(G7:J7)</f>
        <v>109</v>
      </c>
      <c r="L7" s="10">
        <v>2</v>
      </c>
      <c r="M7" s="158">
        <v>7</v>
      </c>
      <c r="N7" s="10">
        <v>3</v>
      </c>
      <c r="O7" s="19">
        <v>0</v>
      </c>
      <c r="P7" s="56">
        <f aca="true" t="shared" si="2" ref="P7:P59">SUM(L7:O7)</f>
        <v>12</v>
      </c>
      <c r="Q7" s="10">
        <v>13</v>
      </c>
      <c r="R7" s="10">
        <v>8</v>
      </c>
      <c r="S7" s="10">
        <v>4</v>
      </c>
      <c r="T7" s="10">
        <v>0</v>
      </c>
      <c r="U7" s="8">
        <f aca="true" t="shared" si="3" ref="U7:U59">SUM(Q7:T7)</f>
        <v>25</v>
      </c>
      <c r="V7" s="8">
        <f>SUM(U7,P7,K7)</f>
        <v>146</v>
      </c>
    </row>
    <row r="8" spans="1:22" ht="21.75" customHeight="1">
      <c r="A8" s="1" t="s">
        <v>33</v>
      </c>
      <c r="B8" s="10" t="s">
        <v>2</v>
      </c>
      <c r="C8" s="10">
        <v>2</v>
      </c>
      <c r="D8" s="10">
        <v>36</v>
      </c>
      <c r="E8" s="10">
        <v>13</v>
      </c>
      <c r="F8" s="8">
        <f t="shared" si="0"/>
        <v>51</v>
      </c>
      <c r="G8" s="10">
        <v>19</v>
      </c>
      <c r="H8" s="10">
        <v>19</v>
      </c>
      <c r="I8" s="10">
        <v>13</v>
      </c>
      <c r="J8" s="10">
        <v>0</v>
      </c>
      <c r="K8" s="8">
        <f t="shared" si="1"/>
        <v>51</v>
      </c>
      <c r="L8" s="10">
        <v>0</v>
      </c>
      <c r="M8" s="158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.75" customHeight="1">
      <c r="A9" s="1" t="s">
        <v>34</v>
      </c>
      <c r="B9" s="10" t="s">
        <v>3</v>
      </c>
      <c r="C9" s="10">
        <v>0</v>
      </c>
      <c r="D9" s="10">
        <v>21</v>
      </c>
      <c r="E9" s="10">
        <v>28</v>
      </c>
      <c r="F9" s="8">
        <f t="shared" si="0"/>
        <v>49</v>
      </c>
      <c r="G9" s="10">
        <v>12</v>
      </c>
      <c r="H9" s="10">
        <v>23</v>
      </c>
      <c r="I9" s="10">
        <v>13</v>
      </c>
      <c r="J9" s="10">
        <v>1</v>
      </c>
      <c r="K9" s="8">
        <f t="shared" si="1"/>
        <v>49</v>
      </c>
      <c r="L9" s="10">
        <v>0</v>
      </c>
      <c r="M9" s="158">
        <v>11</v>
      </c>
      <c r="N9" s="10">
        <v>4</v>
      </c>
      <c r="O9" s="19">
        <v>0</v>
      </c>
      <c r="P9" s="56">
        <f t="shared" si="2"/>
        <v>15</v>
      </c>
      <c r="Q9" s="10">
        <v>7</v>
      </c>
      <c r="R9" s="10">
        <v>10</v>
      </c>
      <c r="S9" s="10">
        <v>2</v>
      </c>
      <c r="T9" s="10">
        <v>0</v>
      </c>
      <c r="U9" s="8">
        <f t="shared" si="3"/>
        <v>19</v>
      </c>
      <c r="V9" s="8">
        <f>SUM(U9,P9,K9)</f>
        <v>83</v>
      </c>
    </row>
    <row r="10" spans="1:22" ht="21.75" customHeight="1">
      <c r="A10" s="1" t="s">
        <v>35</v>
      </c>
      <c r="B10" s="10" t="s">
        <v>4</v>
      </c>
      <c r="C10" s="10">
        <v>4</v>
      </c>
      <c r="D10" s="10">
        <v>59</v>
      </c>
      <c r="E10" s="10">
        <v>30</v>
      </c>
      <c r="F10" s="8">
        <f t="shared" si="0"/>
        <v>93</v>
      </c>
      <c r="G10" s="10">
        <v>33</v>
      </c>
      <c r="H10" s="10">
        <v>37</v>
      </c>
      <c r="I10" s="10">
        <v>21</v>
      </c>
      <c r="J10" s="10">
        <v>2</v>
      </c>
      <c r="K10" s="8">
        <f t="shared" si="1"/>
        <v>93</v>
      </c>
      <c r="L10" s="10">
        <v>0</v>
      </c>
      <c r="M10" s="158">
        <v>2</v>
      </c>
      <c r="N10" s="10">
        <v>1</v>
      </c>
      <c r="O10" s="19">
        <v>0</v>
      </c>
      <c r="P10" s="56">
        <f t="shared" si="2"/>
        <v>3</v>
      </c>
      <c r="Q10" s="10">
        <v>2</v>
      </c>
      <c r="R10" s="10">
        <v>7</v>
      </c>
      <c r="S10" s="10">
        <v>1</v>
      </c>
      <c r="T10" s="10">
        <v>0</v>
      </c>
      <c r="U10" s="8">
        <f t="shared" si="3"/>
        <v>10</v>
      </c>
      <c r="V10" s="8">
        <f>SUM(P10,U10,K10)</f>
        <v>106</v>
      </c>
    </row>
    <row r="11" spans="1:22" ht="21.75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35</v>
      </c>
      <c r="F11" s="8">
        <f t="shared" si="0"/>
        <v>49</v>
      </c>
      <c r="G11" s="10">
        <v>14</v>
      </c>
      <c r="H11" s="10">
        <v>24</v>
      </c>
      <c r="I11" s="10">
        <v>11</v>
      </c>
      <c r="J11" s="10">
        <v>0</v>
      </c>
      <c r="K11" s="8">
        <f t="shared" si="1"/>
        <v>49</v>
      </c>
      <c r="L11" s="10">
        <v>0</v>
      </c>
      <c r="M11" s="158">
        <v>3</v>
      </c>
      <c r="N11" s="10">
        <v>2</v>
      </c>
      <c r="O11" s="19">
        <v>0</v>
      </c>
      <c r="P11" s="56">
        <f t="shared" si="2"/>
        <v>5</v>
      </c>
      <c r="Q11" s="10">
        <v>13</v>
      </c>
      <c r="R11" s="10">
        <v>9</v>
      </c>
      <c r="S11" s="10">
        <v>0</v>
      </c>
      <c r="T11" s="10">
        <v>0</v>
      </c>
      <c r="U11" s="8">
        <f t="shared" si="3"/>
        <v>22</v>
      </c>
      <c r="V11" s="8">
        <f>SUM(U11,P11,K11)</f>
        <v>76</v>
      </c>
    </row>
    <row r="12" spans="1:22" ht="21.75" customHeight="1">
      <c r="A12" s="1" t="s">
        <v>46</v>
      </c>
      <c r="B12" s="10" t="s">
        <v>6</v>
      </c>
      <c r="C12" s="10">
        <v>6</v>
      </c>
      <c r="D12" s="10">
        <v>99</v>
      </c>
      <c r="E12" s="10">
        <v>114</v>
      </c>
      <c r="F12" s="8">
        <f t="shared" si="0"/>
        <v>219</v>
      </c>
      <c r="G12" s="10">
        <v>77</v>
      </c>
      <c r="H12" s="10">
        <v>71</v>
      </c>
      <c r="I12" s="10">
        <v>68</v>
      </c>
      <c r="J12" s="10">
        <v>3</v>
      </c>
      <c r="K12" s="8">
        <f t="shared" si="1"/>
        <v>219</v>
      </c>
      <c r="L12" s="10">
        <v>4</v>
      </c>
      <c r="M12" s="158">
        <v>7</v>
      </c>
      <c r="N12" s="10">
        <v>3</v>
      </c>
      <c r="O12" s="19">
        <v>0</v>
      </c>
      <c r="P12" s="56">
        <f t="shared" si="2"/>
        <v>14</v>
      </c>
      <c r="Q12" s="10">
        <v>11</v>
      </c>
      <c r="R12" s="10">
        <v>28</v>
      </c>
      <c r="S12" s="10">
        <v>2</v>
      </c>
      <c r="T12" s="10">
        <v>0</v>
      </c>
      <c r="U12" s="8">
        <f t="shared" si="3"/>
        <v>41</v>
      </c>
      <c r="V12" s="8">
        <f>SUM(K12,P12,U12)</f>
        <v>274</v>
      </c>
    </row>
    <row r="13" spans="1:22" ht="21.75" customHeight="1">
      <c r="A13" s="1" t="s">
        <v>47</v>
      </c>
      <c r="B13" s="10" t="s">
        <v>7</v>
      </c>
      <c r="C13" s="10">
        <v>13</v>
      </c>
      <c r="D13" s="10">
        <v>66</v>
      </c>
      <c r="E13" s="10">
        <v>118</v>
      </c>
      <c r="F13" s="8">
        <f t="shared" si="0"/>
        <v>197</v>
      </c>
      <c r="G13" s="10">
        <v>70</v>
      </c>
      <c r="H13" s="10">
        <v>62</v>
      </c>
      <c r="I13" s="10">
        <v>63</v>
      </c>
      <c r="J13" s="10">
        <v>2</v>
      </c>
      <c r="K13" s="8">
        <f t="shared" si="1"/>
        <v>197</v>
      </c>
      <c r="L13" s="10">
        <v>5</v>
      </c>
      <c r="M13" s="158">
        <v>13</v>
      </c>
      <c r="N13" s="10">
        <v>4</v>
      </c>
      <c r="O13" s="19">
        <v>1</v>
      </c>
      <c r="P13" s="56">
        <f t="shared" si="2"/>
        <v>23</v>
      </c>
      <c r="Q13" s="10">
        <v>21</v>
      </c>
      <c r="R13" s="10">
        <v>26</v>
      </c>
      <c r="S13" s="10">
        <v>4</v>
      </c>
      <c r="T13" s="10">
        <v>0</v>
      </c>
      <c r="U13" s="8">
        <f t="shared" si="3"/>
        <v>51</v>
      </c>
      <c r="V13" s="8">
        <f>SUM(U13,P13,K13)</f>
        <v>271</v>
      </c>
    </row>
    <row r="14" spans="1:22" ht="21.75" customHeight="1">
      <c r="A14" s="1" t="s">
        <v>48</v>
      </c>
      <c r="B14" s="10" t="s">
        <v>9</v>
      </c>
      <c r="C14" s="10">
        <v>49</v>
      </c>
      <c r="D14" s="10">
        <v>167</v>
      </c>
      <c r="E14" s="10">
        <v>52</v>
      </c>
      <c r="F14" s="8">
        <f t="shared" si="0"/>
        <v>268</v>
      </c>
      <c r="G14" s="10">
        <v>113</v>
      </c>
      <c r="H14" s="10">
        <v>120</v>
      </c>
      <c r="I14" s="10">
        <v>34</v>
      </c>
      <c r="J14" s="10">
        <v>1</v>
      </c>
      <c r="K14" s="8">
        <f t="shared" si="1"/>
        <v>268</v>
      </c>
      <c r="L14" s="10">
        <v>0</v>
      </c>
      <c r="M14" s="158">
        <v>3</v>
      </c>
      <c r="N14" s="10">
        <v>4</v>
      </c>
      <c r="O14" s="19">
        <v>0</v>
      </c>
      <c r="P14" s="56">
        <f t="shared" si="2"/>
        <v>7</v>
      </c>
      <c r="Q14" s="10">
        <v>8</v>
      </c>
      <c r="R14" s="10">
        <v>20</v>
      </c>
      <c r="S14" s="10">
        <v>2</v>
      </c>
      <c r="T14" s="10">
        <v>0</v>
      </c>
      <c r="U14" s="8">
        <f t="shared" si="3"/>
        <v>30</v>
      </c>
      <c r="V14" s="8">
        <f>SUM(K14,P14,U14)</f>
        <v>305</v>
      </c>
    </row>
    <row r="15" spans="1:22" ht="21.75" customHeight="1">
      <c r="A15" s="1"/>
      <c r="B15" s="10" t="s">
        <v>175</v>
      </c>
      <c r="C15" s="10">
        <v>1</v>
      </c>
      <c r="D15" s="10">
        <v>24</v>
      </c>
      <c r="E15" s="10">
        <v>40</v>
      </c>
      <c r="F15" s="8">
        <f t="shared" si="0"/>
        <v>65</v>
      </c>
      <c r="G15" s="10">
        <v>14</v>
      </c>
      <c r="H15" s="10">
        <v>27</v>
      </c>
      <c r="I15" s="10">
        <v>23</v>
      </c>
      <c r="J15" s="10">
        <v>1</v>
      </c>
      <c r="K15" s="8">
        <f>SUM(G15:J15)</f>
        <v>65</v>
      </c>
      <c r="L15" s="10">
        <v>0</v>
      </c>
      <c r="M15" s="158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99</v>
      </c>
    </row>
    <row r="16" spans="1:22" ht="21.75" customHeight="1">
      <c r="A16" s="1"/>
      <c r="B16" s="10" t="s">
        <v>176</v>
      </c>
      <c r="C16" s="10">
        <v>48</v>
      </c>
      <c r="D16" s="10">
        <v>143</v>
      </c>
      <c r="E16" s="10">
        <v>12</v>
      </c>
      <c r="F16" s="8">
        <f t="shared" si="0"/>
        <v>203</v>
      </c>
      <c r="G16" s="10">
        <v>99</v>
      </c>
      <c r="H16" s="10">
        <v>93</v>
      </c>
      <c r="I16" s="10">
        <v>11</v>
      </c>
      <c r="J16" s="10">
        <v>0</v>
      </c>
      <c r="K16" s="8">
        <f t="shared" si="1"/>
        <v>203</v>
      </c>
      <c r="L16" s="10">
        <v>0</v>
      </c>
      <c r="M16" s="158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206</v>
      </c>
    </row>
    <row r="17" spans="1:22" ht="21.75" customHeight="1">
      <c r="A17" s="1" t="s">
        <v>49</v>
      </c>
      <c r="B17" s="10" t="s">
        <v>10</v>
      </c>
      <c r="C17" s="10">
        <v>0</v>
      </c>
      <c r="D17" s="10">
        <v>31</v>
      </c>
      <c r="E17" s="10">
        <v>35</v>
      </c>
      <c r="F17" s="8">
        <f t="shared" si="0"/>
        <v>66</v>
      </c>
      <c r="G17" s="10">
        <v>15</v>
      </c>
      <c r="H17" s="10">
        <v>30</v>
      </c>
      <c r="I17" s="10">
        <v>21</v>
      </c>
      <c r="J17" s="10">
        <v>0</v>
      </c>
      <c r="K17" s="8">
        <f t="shared" si="1"/>
        <v>66</v>
      </c>
      <c r="L17" s="10">
        <v>0</v>
      </c>
      <c r="M17" s="158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77</v>
      </c>
    </row>
    <row r="18" spans="1:22" ht="21.75" customHeight="1">
      <c r="A18" s="1" t="s">
        <v>50</v>
      </c>
      <c r="B18" s="10" t="s">
        <v>11</v>
      </c>
      <c r="C18" s="10">
        <v>1</v>
      </c>
      <c r="D18" s="10">
        <v>25</v>
      </c>
      <c r="E18" s="10">
        <v>15</v>
      </c>
      <c r="F18" s="8">
        <f t="shared" si="0"/>
        <v>41</v>
      </c>
      <c r="G18" s="10">
        <v>12</v>
      </c>
      <c r="H18" s="10">
        <v>14</v>
      </c>
      <c r="I18" s="10">
        <v>13</v>
      </c>
      <c r="J18" s="10">
        <v>2</v>
      </c>
      <c r="K18" s="8">
        <f t="shared" si="1"/>
        <v>41</v>
      </c>
      <c r="L18" s="10">
        <v>0</v>
      </c>
      <c r="M18" s="158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.75" customHeight="1">
      <c r="A19" s="1" t="s">
        <v>51</v>
      </c>
      <c r="B19" s="10" t="s">
        <v>12</v>
      </c>
      <c r="C19" s="10">
        <v>28</v>
      </c>
      <c r="D19" s="10">
        <v>15</v>
      </c>
      <c r="E19" s="10">
        <v>50</v>
      </c>
      <c r="F19" s="8">
        <f t="shared" si="0"/>
        <v>93</v>
      </c>
      <c r="G19" s="10">
        <v>27</v>
      </c>
      <c r="H19" s="10">
        <v>31</v>
      </c>
      <c r="I19" s="10">
        <v>34</v>
      </c>
      <c r="J19" s="10">
        <v>1</v>
      </c>
      <c r="K19" s="8">
        <f t="shared" si="1"/>
        <v>93</v>
      </c>
      <c r="L19" s="10">
        <v>0</v>
      </c>
      <c r="M19" s="158">
        <v>37</v>
      </c>
      <c r="N19" s="10">
        <v>7</v>
      </c>
      <c r="O19" s="19">
        <v>0</v>
      </c>
      <c r="P19" s="56">
        <f t="shared" si="2"/>
        <v>44</v>
      </c>
      <c r="Q19" s="10">
        <v>7</v>
      </c>
      <c r="R19" s="10">
        <v>25</v>
      </c>
      <c r="S19" s="10">
        <v>4</v>
      </c>
      <c r="T19" s="10">
        <v>0</v>
      </c>
      <c r="U19" s="8">
        <f t="shared" si="3"/>
        <v>36</v>
      </c>
      <c r="V19" s="8">
        <f t="shared" si="4"/>
        <v>173</v>
      </c>
    </row>
    <row r="20" spans="1:22" ht="21.75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48</v>
      </c>
      <c r="F20" s="8">
        <f t="shared" si="0"/>
        <v>65</v>
      </c>
      <c r="G20" s="10">
        <v>26</v>
      </c>
      <c r="H20" s="10">
        <v>23</v>
      </c>
      <c r="I20" s="10">
        <v>15</v>
      </c>
      <c r="J20" s="10">
        <v>1</v>
      </c>
      <c r="K20" s="8">
        <f t="shared" si="1"/>
        <v>65</v>
      </c>
      <c r="L20" s="10">
        <v>0</v>
      </c>
      <c r="M20" s="158">
        <v>2</v>
      </c>
      <c r="N20" s="10">
        <v>1</v>
      </c>
      <c r="O20" s="19">
        <v>0</v>
      </c>
      <c r="P20" s="56">
        <f t="shared" si="2"/>
        <v>3</v>
      </c>
      <c r="Q20" s="10">
        <v>8</v>
      </c>
      <c r="R20" s="10">
        <v>13</v>
      </c>
      <c r="S20" s="10">
        <v>0</v>
      </c>
      <c r="T20" s="10">
        <v>0</v>
      </c>
      <c r="U20" s="8">
        <f t="shared" si="3"/>
        <v>21</v>
      </c>
      <c r="V20" s="8">
        <f t="shared" si="4"/>
        <v>89</v>
      </c>
    </row>
    <row r="21" spans="1:22" ht="21.75" customHeight="1">
      <c r="A21" s="1" t="s">
        <v>53</v>
      </c>
      <c r="B21" s="10" t="s">
        <v>14</v>
      </c>
      <c r="C21" s="10">
        <v>0</v>
      </c>
      <c r="D21" s="10">
        <v>1</v>
      </c>
      <c r="E21" s="10">
        <v>0</v>
      </c>
      <c r="F21" s="8">
        <f t="shared" si="0"/>
        <v>1</v>
      </c>
      <c r="G21" s="10">
        <v>1</v>
      </c>
      <c r="H21" s="10">
        <v>0</v>
      </c>
      <c r="I21" s="10">
        <v>0</v>
      </c>
      <c r="J21" s="10">
        <v>0</v>
      </c>
      <c r="K21" s="8">
        <f t="shared" si="1"/>
        <v>1</v>
      </c>
      <c r="L21" s="10">
        <v>0</v>
      </c>
      <c r="M21" s="158">
        <v>8</v>
      </c>
      <c r="N21" s="10">
        <v>1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17</v>
      </c>
    </row>
    <row r="22" spans="1:22" ht="21.75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8">
        <v>1</v>
      </c>
      <c r="N22" s="10">
        <v>11</v>
      </c>
      <c r="O22" s="19">
        <v>0</v>
      </c>
      <c r="P22" s="56">
        <f t="shared" si="2"/>
        <v>12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18</v>
      </c>
    </row>
    <row r="23" spans="1:22" ht="21.75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9">
        <v>5</v>
      </c>
      <c r="N23" s="82">
        <v>33</v>
      </c>
      <c r="O23" s="89">
        <v>5</v>
      </c>
      <c r="P23" s="143">
        <f t="shared" si="2"/>
        <v>43</v>
      </c>
      <c r="Q23" s="82">
        <v>9</v>
      </c>
      <c r="R23" s="82">
        <v>22</v>
      </c>
      <c r="S23" s="82">
        <v>2</v>
      </c>
      <c r="T23" s="82">
        <v>0</v>
      </c>
      <c r="U23" s="142">
        <f t="shared" si="3"/>
        <v>33</v>
      </c>
      <c r="V23" s="94">
        <f t="shared" si="4"/>
        <v>76</v>
      </c>
    </row>
    <row r="24" spans="1:22" ht="21.75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42">
        <f>SUM(G24:J24)</f>
        <v>0</v>
      </c>
      <c r="L24" s="10">
        <v>0</v>
      </c>
      <c r="M24" s="158">
        <v>26</v>
      </c>
      <c r="N24" s="10">
        <v>20</v>
      </c>
      <c r="O24" s="19">
        <v>14</v>
      </c>
      <c r="P24" s="144">
        <f>SUM(L24:O24)</f>
        <v>60</v>
      </c>
      <c r="Q24" s="10">
        <v>12</v>
      </c>
      <c r="R24" s="10">
        <v>26</v>
      </c>
      <c r="S24" s="10">
        <v>4</v>
      </c>
      <c r="T24" s="10">
        <v>1</v>
      </c>
      <c r="U24" s="142">
        <f t="shared" si="3"/>
        <v>43</v>
      </c>
      <c r="V24" s="142">
        <f>SUM(P24,U24,K24)</f>
        <v>103</v>
      </c>
    </row>
    <row r="25" spans="1:22" ht="21.75" customHeight="1">
      <c r="A25" s="35" t="s">
        <v>57</v>
      </c>
      <c r="B25" s="9" t="s">
        <v>38</v>
      </c>
      <c r="C25" s="9">
        <v>0</v>
      </c>
      <c r="D25" s="9">
        <v>0</v>
      </c>
      <c r="E25" s="9">
        <v>0</v>
      </c>
      <c r="F25" s="8">
        <f t="shared" si="0"/>
        <v>0</v>
      </c>
      <c r="G25" s="9">
        <v>0</v>
      </c>
      <c r="H25" s="9">
        <v>0</v>
      </c>
      <c r="I25" s="9">
        <v>0</v>
      </c>
      <c r="J25" s="9">
        <v>0</v>
      </c>
      <c r="K25" s="8">
        <f>SUM(G25:J25)</f>
        <v>0</v>
      </c>
      <c r="L25" s="9">
        <v>0</v>
      </c>
      <c r="M25" s="161">
        <v>9</v>
      </c>
      <c r="N25" s="17">
        <v>6</v>
      </c>
      <c r="O25" s="21">
        <v>0</v>
      </c>
      <c r="P25" s="56">
        <f>SUM(L25:O25)</f>
        <v>15</v>
      </c>
      <c r="Q25" s="9">
        <v>1</v>
      </c>
      <c r="R25" s="9">
        <v>4</v>
      </c>
      <c r="S25" s="9">
        <v>1</v>
      </c>
      <c r="T25" s="9">
        <v>0</v>
      </c>
      <c r="U25" s="16">
        <f>SUM(Q25:T25)</f>
        <v>6</v>
      </c>
      <c r="V25" s="8">
        <f>SUM(U25,P25,K25)</f>
        <v>21</v>
      </c>
    </row>
    <row r="26" spans="1:22" ht="21.75" customHeight="1">
      <c r="A26" s="23"/>
      <c r="B26" s="11"/>
      <c r="C26" s="11"/>
      <c r="D26" s="11"/>
      <c r="E26" s="11"/>
      <c r="F26" s="43"/>
      <c r="G26" s="11"/>
      <c r="H26" s="11"/>
      <c r="I26" s="11"/>
      <c r="J26" s="11"/>
      <c r="K26" s="43"/>
      <c r="L26" s="11"/>
      <c r="M26" s="366" t="s">
        <v>322</v>
      </c>
      <c r="N26" s="11"/>
      <c r="O26" s="96"/>
      <c r="P26" s="290"/>
      <c r="Q26" s="96"/>
      <c r="R26" s="96"/>
      <c r="S26" s="96"/>
      <c r="T26" s="97"/>
      <c r="U26" s="123"/>
      <c r="V26" s="43"/>
    </row>
    <row r="27" spans="1:22" ht="21.75" customHeight="1">
      <c r="A27" s="131" t="s">
        <v>58</v>
      </c>
      <c r="B27" s="132" t="s">
        <v>17</v>
      </c>
      <c r="C27" s="132">
        <v>0</v>
      </c>
      <c r="D27" s="132">
        <v>0</v>
      </c>
      <c r="E27" s="132">
        <v>0</v>
      </c>
      <c r="F27" s="133">
        <f aca="true" t="shared" si="5" ref="F27:F59">SUM(C27:E27)</f>
        <v>0</v>
      </c>
      <c r="G27" s="132">
        <v>0</v>
      </c>
      <c r="H27" s="132">
        <v>0</v>
      </c>
      <c r="I27" s="132">
        <v>0</v>
      </c>
      <c r="J27" s="132">
        <v>0</v>
      </c>
      <c r="K27" s="133">
        <f t="shared" si="1"/>
        <v>0</v>
      </c>
      <c r="L27" s="132">
        <v>0</v>
      </c>
      <c r="M27" s="160">
        <v>17</v>
      </c>
      <c r="N27" s="132">
        <v>7</v>
      </c>
      <c r="O27" s="134">
        <v>0</v>
      </c>
      <c r="P27" s="135">
        <f t="shared" si="2"/>
        <v>24</v>
      </c>
      <c r="Q27" s="132">
        <v>3</v>
      </c>
      <c r="R27" s="132">
        <v>10</v>
      </c>
      <c r="S27" s="132">
        <v>1</v>
      </c>
      <c r="T27" s="132">
        <v>0</v>
      </c>
      <c r="U27" s="133">
        <f t="shared" si="3"/>
        <v>14</v>
      </c>
      <c r="V27" s="133">
        <f>SUM(U27,P27,K27,F27)</f>
        <v>38</v>
      </c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42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8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10</v>
      </c>
      <c r="E29" s="10">
        <v>1</v>
      </c>
      <c r="F29" s="142">
        <f t="shared" si="5"/>
        <v>11</v>
      </c>
      <c r="G29" s="10">
        <v>6</v>
      </c>
      <c r="H29" s="10">
        <v>4</v>
      </c>
      <c r="I29" s="10">
        <v>1</v>
      </c>
      <c r="J29" s="10">
        <v>0</v>
      </c>
      <c r="K29" s="8">
        <f t="shared" si="1"/>
        <v>11</v>
      </c>
      <c r="L29" s="10">
        <v>0</v>
      </c>
      <c r="M29" s="158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34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42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7">
        <v>13</v>
      </c>
      <c r="N30" s="9">
        <v>20</v>
      </c>
      <c r="O30" s="21">
        <v>0</v>
      </c>
      <c r="P30" s="56">
        <f t="shared" si="2"/>
        <v>33</v>
      </c>
      <c r="Q30" s="9">
        <v>6</v>
      </c>
      <c r="R30" s="9">
        <v>19</v>
      </c>
      <c r="S30" s="9">
        <v>1</v>
      </c>
      <c r="T30" s="9">
        <v>0</v>
      </c>
      <c r="U30" s="8">
        <f t="shared" si="3"/>
        <v>26</v>
      </c>
      <c r="V30" s="8">
        <f>SUM(U30,P30,K30)</f>
        <v>59</v>
      </c>
    </row>
    <row r="31" spans="1:22" ht="21.75" customHeight="1">
      <c r="A31" s="1" t="s">
        <v>180</v>
      </c>
      <c r="B31" s="10" t="s">
        <v>138</v>
      </c>
      <c r="C31" s="10">
        <v>0</v>
      </c>
      <c r="D31" s="10">
        <v>0</v>
      </c>
      <c r="E31" s="10">
        <v>0</v>
      </c>
      <c r="F31" s="142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8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42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8">
        <v>4</v>
      </c>
      <c r="N32" s="10">
        <v>14</v>
      </c>
      <c r="O32" s="19">
        <v>0</v>
      </c>
      <c r="P32" s="56">
        <f t="shared" si="2"/>
        <v>18</v>
      </c>
      <c r="Q32" s="10">
        <v>4</v>
      </c>
      <c r="R32" s="10">
        <v>6</v>
      </c>
      <c r="S32" s="10">
        <v>0</v>
      </c>
      <c r="T32" s="10">
        <v>0</v>
      </c>
      <c r="U32" s="8">
        <f t="shared" si="3"/>
        <v>10</v>
      </c>
      <c r="V32" s="8">
        <f>SUM(U32,P32,K32)</f>
        <v>28</v>
      </c>
    </row>
    <row r="33" spans="1:22" ht="21.75" customHeight="1">
      <c r="A33" s="1" t="s">
        <v>290</v>
      </c>
      <c r="B33" s="10" t="s">
        <v>41</v>
      </c>
      <c r="C33" s="10">
        <v>0</v>
      </c>
      <c r="D33" s="10">
        <v>0</v>
      </c>
      <c r="E33" s="10">
        <v>0</v>
      </c>
      <c r="F33" s="142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8">
        <v>11</v>
      </c>
      <c r="N33" s="10">
        <v>15</v>
      </c>
      <c r="O33" s="19">
        <v>4</v>
      </c>
      <c r="P33" s="56">
        <f t="shared" si="2"/>
        <v>30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42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7</v>
      </c>
      <c r="E34" s="10">
        <v>6</v>
      </c>
      <c r="F34" s="142">
        <f t="shared" si="5"/>
        <v>15</v>
      </c>
      <c r="G34" s="10">
        <v>6</v>
      </c>
      <c r="H34" s="10">
        <v>5</v>
      </c>
      <c r="I34" s="10">
        <v>4</v>
      </c>
      <c r="J34" s="10">
        <v>0</v>
      </c>
      <c r="K34" s="8">
        <f t="shared" si="1"/>
        <v>15</v>
      </c>
      <c r="L34" s="10">
        <v>0</v>
      </c>
      <c r="M34" s="158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18</v>
      </c>
    </row>
    <row r="35" spans="1:22" ht="21.75" customHeight="1">
      <c r="A35" s="1" t="s">
        <v>160</v>
      </c>
      <c r="B35" s="10" t="s">
        <v>104</v>
      </c>
      <c r="C35" s="10">
        <v>0</v>
      </c>
      <c r="D35" s="10">
        <v>0</v>
      </c>
      <c r="E35" s="10">
        <v>0</v>
      </c>
      <c r="F35" s="142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v>0</v>
      </c>
      <c r="L35" s="10">
        <v>0</v>
      </c>
      <c r="M35" s="158">
        <v>1</v>
      </c>
      <c r="N35" s="10">
        <v>0</v>
      </c>
      <c r="O35" s="19">
        <v>0</v>
      </c>
      <c r="P35" s="56">
        <v>1</v>
      </c>
      <c r="Q35" s="10">
        <v>0</v>
      </c>
      <c r="R35" s="10">
        <v>0</v>
      </c>
      <c r="S35" s="10">
        <v>0</v>
      </c>
      <c r="T35" s="10">
        <v>0</v>
      </c>
      <c r="U35" s="8">
        <v>0</v>
      </c>
      <c r="V35" s="8">
        <v>1</v>
      </c>
    </row>
    <row r="36" spans="1:22" ht="21.75" customHeight="1">
      <c r="A36" s="1" t="s">
        <v>101</v>
      </c>
      <c r="B36" s="10" t="s">
        <v>98</v>
      </c>
      <c r="C36" s="10">
        <v>0</v>
      </c>
      <c r="D36" s="10">
        <v>2</v>
      </c>
      <c r="E36" s="10">
        <v>1</v>
      </c>
      <c r="F36" s="142">
        <f t="shared" si="5"/>
        <v>3</v>
      </c>
      <c r="G36" s="10">
        <v>0</v>
      </c>
      <c r="H36" s="10">
        <v>1</v>
      </c>
      <c r="I36" s="10">
        <v>2</v>
      </c>
      <c r="J36" s="10">
        <v>0</v>
      </c>
      <c r="K36" s="8">
        <f>SUM(G36:J36)</f>
        <v>3</v>
      </c>
      <c r="L36" s="10">
        <v>0</v>
      </c>
      <c r="M36" s="158">
        <v>0</v>
      </c>
      <c r="N36" s="10">
        <v>0</v>
      </c>
      <c r="O36" s="19">
        <v>0</v>
      </c>
      <c r="P36" s="56">
        <f>SUM(L36:O36)</f>
        <v>0</v>
      </c>
      <c r="Q36" s="10">
        <v>0</v>
      </c>
      <c r="R36" s="10">
        <v>1</v>
      </c>
      <c r="S36" s="10">
        <v>0</v>
      </c>
      <c r="T36" s="10">
        <v>0</v>
      </c>
      <c r="U36" s="8">
        <v>1</v>
      </c>
      <c r="V36" s="8">
        <f>SUM(P36,U36,K36)</f>
        <v>4</v>
      </c>
    </row>
    <row r="37" spans="1:22" ht="21.75" customHeight="1">
      <c r="A37" s="1" t="s">
        <v>102</v>
      </c>
      <c r="B37" s="10" t="s">
        <v>99</v>
      </c>
      <c r="C37" s="10">
        <v>0</v>
      </c>
      <c r="D37" s="10">
        <v>0</v>
      </c>
      <c r="E37" s="10">
        <v>0</v>
      </c>
      <c r="F37" s="142">
        <f t="shared" si="5"/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8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0</v>
      </c>
      <c r="S37" s="10">
        <v>0</v>
      </c>
      <c r="T37" s="10">
        <v>0</v>
      </c>
      <c r="U37" s="8">
        <f>SUM(Q37:T37)</f>
        <v>0</v>
      </c>
      <c r="V37" s="8">
        <f>SUM(U37,P37,K37)</f>
        <v>0</v>
      </c>
    </row>
    <row r="38" spans="1:22" ht="21.75" customHeight="1">
      <c r="A38" s="1" t="s">
        <v>230</v>
      </c>
      <c r="B38" s="10" t="s">
        <v>115</v>
      </c>
      <c r="C38" s="10">
        <v>0</v>
      </c>
      <c r="D38" s="10">
        <v>0</v>
      </c>
      <c r="E38" s="10">
        <v>0</v>
      </c>
      <c r="F38" s="142">
        <f t="shared" si="5"/>
        <v>0</v>
      </c>
      <c r="G38" s="10">
        <v>0</v>
      </c>
      <c r="H38" s="10">
        <v>0</v>
      </c>
      <c r="I38" s="10">
        <v>0</v>
      </c>
      <c r="J38" s="10">
        <v>0</v>
      </c>
      <c r="K38" s="8">
        <f>SUM(G38:J38)</f>
        <v>0</v>
      </c>
      <c r="L38" s="10">
        <v>0</v>
      </c>
      <c r="M38" s="158">
        <v>0</v>
      </c>
      <c r="N38" s="10">
        <v>1</v>
      </c>
      <c r="O38" s="19">
        <v>0</v>
      </c>
      <c r="P38" s="56">
        <f>SUM(L38:O38)</f>
        <v>1</v>
      </c>
      <c r="Q38" s="10">
        <v>0</v>
      </c>
      <c r="R38" s="10">
        <v>0</v>
      </c>
      <c r="S38" s="10">
        <v>0</v>
      </c>
      <c r="T38" s="10">
        <v>0</v>
      </c>
      <c r="U38" s="8">
        <f>SUM(Q38:T38)</f>
        <v>0</v>
      </c>
      <c r="V38" s="8">
        <f>SUM(U38,P38,K38,F38)</f>
        <v>1</v>
      </c>
    </row>
    <row r="39" spans="1:22" ht="21.75" customHeight="1">
      <c r="A39" s="1" t="s">
        <v>64</v>
      </c>
      <c r="B39" s="10" t="s">
        <v>229</v>
      </c>
      <c r="C39" s="10">
        <v>0</v>
      </c>
      <c r="D39" s="10">
        <v>0</v>
      </c>
      <c r="E39" s="10">
        <v>0</v>
      </c>
      <c r="F39" s="142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 t="shared" si="1"/>
        <v>0</v>
      </c>
      <c r="L39" s="10">
        <v>0</v>
      </c>
      <c r="M39" s="158">
        <v>19</v>
      </c>
      <c r="N39" s="10">
        <v>3</v>
      </c>
      <c r="O39" s="19">
        <v>0</v>
      </c>
      <c r="P39" s="56">
        <f t="shared" si="2"/>
        <v>22</v>
      </c>
      <c r="Q39" s="10">
        <v>10</v>
      </c>
      <c r="R39" s="10">
        <v>35</v>
      </c>
      <c r="S39" s="10">
        <v>6</v>
      </c>
      <c r="T39" s="10">
        <v>0</v>
      </c>
      <c r="U39" s="8">
        <f t="shared" si="3"/>
        <v>51</v>
      </c>
      <c r="V39" s="8">
        <f>SUM(U39,P39,K39)</f>
        <v>73</v>
      </c>
    </row>
    <row r="40" spans="1:22" ht="21.75" customHeight="1">
      <c r="A40" s="1" t="s">
        <v>65</v>
      </c>
      <c r="B40" s="10" t="s">
        <v>195</v>
      </c>
      <c r="C40" s="10">
        <v>3</v>
      </c>
      <c r="D40" s="10">
        <v>36</v>
      </c>
      <c r="E40" s="10">
        <v>62</v>
      </c>
      <c r="F40" s="142">
        <f t="shared" si="5"/>
        <v>101</v>
      </c>
      <c r="G40" s="10">
        <v>28</v>
      </c>
      <c r="H40" s="10">
        <v>43</v>
      </c>
      <c r="I40" s="10">
        <v>29</v>
      </c>
      <c r="J40" s="10">
        <v>1</v>
      </c>
      <c r="K40" s="8">
        <f t="shared" si="1"/>
        <v>101</v>
      </c>
      <c r="L40" s="10">
        <v>0</v>
      </c>
      <c r="M40" s="158">
        <v>14</v>
      </c>
      <c r="N40" s="10">
        <v>9</v>
      </c>
      <c r="O40" s="19">
        <v>0</v>
      </c>
      <c r="P40" s="56">
        <f t="shared" si="2"/>
        <v>23</v>
      </c>
      <c r="Q40" s="10">
        <v>6</v>
      </c>
      <c r="R40" s="10">
        <v>14</v>
      </c>
      <c r="S40" s="10">
        <v>0</v>
      </c>
      <c r="T40" s="10">
        <v>0</v>
      </c>
      <c r="U40" s="8">
        <f t="shared" si="3"/>
        <v>20</v>
      </c>
      <c r="V40" s="8">
        <f>SUM(U40,P40,K40)</f>
        <v>144</v>
      </c>
    </row>
    <row r="41" spans="1:22" ht="21.75" customHeight="1">
      <c r="A41" s="1" t="s">
        <v>93</v>
      </c>
      <c r="B41" s="10" t="s">
        <v>196</v>
      </c>
      <c r="C41" s="10">
        <v>0</v>
      </c>
      <c r="D41" s="10">
        <v>14</v>
      </c>
      <c r="E41" s="10">
        <v>21</v>
      </c>
      <c r="F41" s="142">
        <f t="shared" si="5"/>
        <v>35</v>
      </c>
      <c r="G41" s="10">
        <v>10</v>
      </c>
      <c r="H41" s="10">
        <v>13</v>
      </c>
      <c r="I41" s="10">
        <v>12</v>
      </c>
      <c r="J41" s="10">
        <v>0</v>
      </c>
      <c r="K41" s="8">
        <f t="shared" si="1"/>
        <v>35</v>
      </c>
      <c r="L41" s="10">
        <v>0</v>
      </c>
      <c r="M41" s="158">
        <v>5</v>
      </c>
      <c r="N41" s="10">
        <v>2</v>
      </c>
      <c r="O41" s="19">
        <v>0</v>
      </c>
      <c r="P41" s="56">
        <f t="shared" si="2"/>
        <v>7</v>
      </c>
      <c r="Q41" s="10">
        <v>8</v>
      </c>
      <c r="R41" s="10">
        <v>5</v>
      </c>
      <c r="S41" s="10">
        <v>1</v>
      </c>
      <c r="T41" s="10">
        <v>0</v>
      </c>
      <c r="U41" s="8">
        <f t="shared" si="3"/>
        <v>14</v>
      </c>
      <c r="V41" s="8">
        <f>SUM(U41,P41,K41)</f>
        <v>56</v>
      </c>
    </row>
    <row r="42" spans="1:22" ht="21.75" customHeight="1">
      <c r="A42" s="1" t="s">
        <v>66</v>
      </c>
      <c r="B42" s="10" t="s">
        <v>8</v>
      </c>
      <c r="C42" s="10">
        <v>3</v>
      </c>
      <c r="D42" s="10">
        <v>26</v>
      </c>
      <c r="E42" s="10">
        <v>17</v>
      </c>
      <c r="F42" s="142">
        <f t="shared" si="5"/>
        <v>46</v>
      </c>
      <c r="G42" s="10">
        <v>27</v>
      </c>
      <c r="H42" s="10">
        <v>13</v>
      </c>
      <c r="I42" s="10">
        <v>5</v>
      </c>
      <c r="J42" s="10">
        <v>1</v>
      </c>
      <c r="K42" s="8">
        <f t="shared" si="1"/>
        <v>46</v>
      </c>
      <c r="L42" s="10">
        <v>0</v>
      </c>
      <c r="M42" s="158">
        <v>3</v>
      </c>
      <c r="N42" s="10">
        <v>1</v>
      </c>
      <c r="O42" s="19">
        <v>0</v>
      </c>
      <c r="P42" s="56">
        <f t="shared" si="2"/>
        <v>4</v>
      </c>
      <c r="Q42" s="10">
        <v>0</v>
      </c>
      <c r="R42" s="10">
        <v>5</v>
      </c>
      <c r="S42" s="10">
        <v>2</v>
      </c>
      <c r="T42" s="10">
        <v>0</v>
      </c>
      <c r="U42" s="8">
        <f t="shared" si="3"/>
        <v>7</v>
      </c>
      <c r="V42" s="8">
        <f>SUM(P42,U42,K42)</f>
        <v>57</v>
      </c>
    </row>
    <row r="43" spans="1:22" ht="21.75" customHeight="1">
      <c r="A43" s="1" t="s">
        <v>67</v>
      </c>
      <c r="B43" s="10" t="s">
        <v>197</v>
      </c>
      <c r="C43" s="10">
        <v>16</v>
      </c>
      <c r="D43" s="10">
        <v>43</v>
      </c>
      <c r="E43" s="10">
        <v>3</v>
      </c>
      <c r="F43" s="142">
        <f t="shared" si="5"/>
        <v>62</v>
      </c>
      <c r="G43" s="10">
        <v>39</v>
      </c>
      <c r="H43" s="10">
        <v>20</v>
      </c>
      <c r="I43" s="10">
        <v>3</v>
      </c>
      <c r="J43" s="10">
        <v>0</v>
      </c>
      <c r="K43" s="8">
        <f t="shared" si="1"/>
        <v>62</v>
      </c>
      <c r="L43" s="10">
        <v>0</v>
      </c>
      <c r="M43" s="158">
        <v>2</v>
      </c>
      <c r="N43" s="10">
        <v>0</v>
      </c>
      <c r="O43" s="19">
        <v>0</v>
      </c>
      <c r="P43" s="56">
        <f t="shared" si="2"/>
        <v>2</v>
      </c>
      <c r="Q43" s="10">
        <v>1</v>
      </c>
      <c r="R43" s="10">
        <v>4</v>
      </c>
      <c r="S43" s="10">
        <v>0</v>
      </c>
      <c r="T43" s="10">
        <v>0</v>
      </c>
      <c r="U43" s="8">
        <f t="shared" si="3"/>
        <v>5</v>
      </c>
      <c r="V43" s="8">
        <f>SUM(U43,P43,K43)</f>
        <v>69</v>
      </c>
    </row>
    <row r="44" spans="1:22" ht="21.75" customHeight="1">
      <c r="A44" s="1"/>
      <c r="B44" s="10" t="s">
        <v>226</v>
      </c>
      <c r="C44" s="10">
        <v>1</v>
      </c>
      <c r="D44" s="10">
        <v>8</v>
      </c>
      <c r="E44" s="10">
        <v>2</v>
      </c>
      <c r="F44" s="142">
        <f t="shared" si="5"/>
        <v>11</v>
      </c>
      <c r="G44" s="10">
        <v>2</v>
      </c>
      <c r="H44" s="10">
        <v>6</v>
      </c>
      <c r="I44" s="10">
        <v>3</v>
      </c>
      <c r="J44" s="10">
        <v>0</v>
      </c>
      <c r="K44" s="8">
        <f>SUM(G44:J44)</f>
        <v>11</v>
      </c>
      <c r="L44" s="10">
        <v>0</v>
      </c>
      <c r="M44" s="158">
        <v>2</v>
      </c>
      <c r="N44" s="10">
        <v>0</v>
      </c>
      <c r="O44" s="19">
        <v>0</v>
      </c>
      <c r="P44" s="56">
        <f>SUM(L44:O44)</f>
        <v>2</v>
      </c>
      <c r="Q44" s="10">
        <v>1</v>
      </c>
      <c r="R44" s="10">
        <v>4</v>
      </c>
      <c r="S44" s="10">
        <v>0</v>
      </c>
      <c r="T44" s="10">
        <v>0</v>
      </c>
      <c r="U44" s="8">
        <f>SUM(Q44:T44)</f>
        <v>5</v>
      </c>
      <c r="V44" s="8">
        <f>SUM(U44,P44,K44)</f>
        <v>18</v>
      </c>
    </row>
    <row r="45" spans="1:22" ht="21.75" customHeight="1">
      <c r="A45" s="81"/>
      <c r="B45" s="82" t="s">
        <v>227</v>
      </c>
      <c r="C45" s="82">
        <v>15</v>
      </c>
      <c r="D45" s="82">
        <v>35</v>
      </c>
      <c r="E45" s="82">
        <v>1</v>
      </c>
      <c r="F45" s="145">
        <f t="shared" si="5"/>
        <v>51</v>
      </c>
      <c r="G45" s="82">
        <v>37</v>
      </c>
      <c r="H45" s="82">
        <v>14</v>
      </c>
      <c r="I45" s="82">
        <v>0</v>
      </c>
      <c r="J45" s="82">
        <v>0</v>
      </c>
      <c r="K45" s="145">
        <f t="shared" si="1"/>
        <v>51</v>
      </c>
      <c r="L45" s="82">
        <v>0</v>
      </c>
      <c r="M45" s="159">
        <v>0</v>
      </c>
      <c r="N45" s="82">
        <v>0</v>
      </c>
      <c r="O45" s="89">
        <v>0</v>
      </c>
      <c r="P45" s="311">
        <f t="shared" si="2"/>
        <v>0</v>
      </c>
      <c r="Q45" s="82">
        <v>0</v>
      </c>
      <c r="R45" s="82">
        <v>0</v>
      </c>
      <c r="S45" s="82">
        <v>0</v>
      </c>
      <c r="T45" s="82">
        <v>0</v>
      </c>
      <c r="U45" s="145">
        <f t="shared" si="3"/>
        <v>0</v>
      </c>
      <c r="V45" s="145">
        <f>SUM(U45,P45,K45)</f>
        <v>51</v>
      </c>
    </row>
    <row r="46" spans="1:22" ht="21.75" customHeight="1">
      <c r="A46" s="72" t="s">
        <v>68</v>
      </c>
      <c r="B46" s="17" t="s">
        <v>228</v>
      </c>
      <c r="C46" s="17">
        <v>2</v>
      </c>
      <c r="D46" s="17">
        <v>0</v>
      </c>
      <c r="E46" s="17">
        <v>0</v>
      </c>
      <c r="F46" s="16">
        <f>SUM(C46:E46)</f>
        <v>2</v>
      </c>
      <c r="G46" s="17">
        <v>1</v>
      </c>
      <c r="H46" s="17">
        <v>1</v>
      </c>
      <c r="I46" s="17">
        <v>0</v>
      </c>
      <c r="J46" s="17">
        <v>0</v>
      </c>
      <c r="K46" s="16">
        <f t="shared" si="1"/>
        <v>2</v>
      </c>
      <c r="L46" s="17">
        <v>0</v>
      </c>
      <c r="M46" s="161">
        <v>2</v>
      </c>
      <c r="N46" s="17">
        <v>1</v>
      </c>
      <c r="O46" s="20">
        <v>0</v>
      </c>
      <c r="P46" s="477">
        <f t="shared" si="2"/>
        <v>3</v>
      </c>
      <c r="Q46" s="17">
        <v>0</v>
      </c>
      <c r="R46" s="17">
        <v>3</v>
      </c>
      <c r="S46" s="17">
        <v>0</v>
      </c>
      <c r="T46" s="17">
        <v>0</v>
      </c>
      <c r="U46" s="16">
        <f t="shared" si="3"/>
        <v>3</v>
      </c>
      <c r="V46" s="16">
        <f>SUM(U46,P46,K46)</f>
        <v>8</v>
      </c>
    </row>
    <row r="47" spans="1:23" s="41" customFormat="1" ht="21.75" customHeight="1">
      <c r="A47" s="23"/>
      <c r="B47" s="11"/>
      <c r="C47" s="11"/>
      <c r="D47" s="11"/>
      <c r="E47" s="11"/>
      <c r="F47" s="43"/>
      <c r="G47" s="11"/>
      <c r="H47" s="11"/>
      <c r="I47" s="11"/>
      <c r="J47" s="11"/>
      <c r="K47" s="43"/>
      <c r="L47" s="11"/>
      <c r="M47" s="366" t="s">
        <v>322</v>
      </c>
      <c r="N47" s="478"/>
      <c r="O47" s="96"/>
      <c r="P47" s="290"/>
      <c r="Q47" s="96"/>
      <c r="R47" s="96"/>
      <c r="S47" s="96"/>
      <c r="T47" s="97"/>
      <c r="U47" s="123"/>
      <c r="V47" s="43"/>
      <c r="W47" s="13"/>
    </row>
    <row r="48" spans="1:22" ht="21.75" customHeight="1">
      <c r="A48" s="131" t="s">
        <v>69</v>
      </c>
      <c r="B48" s="132" t="s">
        <v>37</v>
      </c>
      <c r="C48" s="132">
        <v>0</v>
      </c>
      <c r="D48" s="132">
        <v>0</v>
      </c>
      <c r="E48" s="132">
        <v>0</v>
      </c>
      <c r="F48" s="133">
        <f t="shared" si="5"/>
        <v>0</v>
      </c>
      <c r="G48" s="132">
        <v>0</v>
      </c>
      <c r="H48" s="132">
        <v>0</v>
      </c>
      <c r="I48" s="132">
        <v>0</v>
      </c>
      <c r="J48" s="132">
        <v>0</v>
      </c>
      <c r="K48" s="133">
        <f>SUM(G48:J48)</f>
        <v>0</v>
      </c>
      <c r="L48" s="132">
        <v>0</v>
      </c>
      <c r="M48" s="160">
        <v>0</v>
      </c>
      <c r="N48" s="132">
        <v>0</v>
      </c>
      <c r="O48" s="134">
        <v>0</v>
      </c>
      <c r="P48" s="135">
        <f>SUM(L48:O48)</f>
        <v>0</v>
      </c>
      <c r="Q48" s="132">
        <v>0</v>
      </c>
      <c r="R48" s="132">
        <v>0</v>
      </c>
      <c r="S48" s="132">
        <v>1</v>
      </c>
      <c r="T48" s="132">
        <v>0</v>
      </c>
      <c r="U48" s="133">
        <f>SUM(Q48:T48)</f>
        <v>1</v>
      </c>
      <c r="V48" s="133">
        <f>SUM(U48,P48,K48)</f>
        <v>1</v>
      </c>
    </row>
    <row r="49" spans="1:22" ht="21.75" customHeight="1">
      <c r="A49" s="1" t="s">
        <v>94</v>
      </c>
      <c r="B49" s="10" t="s">
        <v>191</v>
      </c>
      <c r="C49" s="10">
        <v>0</v>
      </c>
      <c r="D49" s="10">
        <v>3</v>
      </c>
      <c r="E49" s="10">
        <v>2</v>
      </c>
      <c r="F49" s="142">
        <f t="shared" si="5"/>
        <v>5</v>
      </c>
      <c r="G49" s="10">
        <v>3</v>
      </c>
      <c r="H49" s="10">
        <v>1</v>
      </c>
      <c r="I49" s="10">
        <v>1</v>
      </c>
      <c r="J49" s="10">
        <v>0</v>
      </c>
      <c r="K49" s="8">
        <f>SUM(G49:J49)</f>
        <v>5</v>
      </c>
      <c r="L49" s="10">
        <v>0</v>
      </c>
      <c r="M49" s="158">
        <v>9</v>
      </c>
      <c r="N49" s="10">
        <v>9</v>
      </c>
      <c r="O49" s="19">
        <v>0</v>
      </c>
      <c r="P49" s="56">
        <f>SUM(L49:O49)</f>
        <v>18</v>
      </c>
      <c r="Q49" s="10">
        <v>1</v>
      </c>
      <c r="R49" s="10">
        <v>12</v>
      </c>
      <c r="S49" s="10">
        <v>0</v>
      </c>
      <c r="T49" s="10">
        <v>0</v>
      </c>
      <c r="U49" s="8">
        <f>SUM(Q49:T49)</f>
        <v>13</v>
      </c>
      <c r="V49" s="8">
        <f>SUM(U49,P49,K49)</f>
        <v>36</v>
      </c>
    </row>
    <row r="50" spans="1:22" ht="21.75" customHeight="1">
      <c r="A50" s="1" t="s">
        <v>70</v>
      </c>
      <c r="B50" s="10" t="s">
        <v>189</v>
      </c>
      <c r="C50" s="10">
        <v>0</v>
      </c>
      <c r="D50" s="10">
        <v>0</v>
      </c>
      <c r="E50" s="10">
        <v>0</v>
      </c>
      <c r="F50" s="142">
        <f t="shared" si="5"/>
        <v>0</v>
      </c>
      <c r="G50" s="10">
        <v>0</v>
      </c>
      <c r="H50" s="10">
        <v>0</v>
      </c>
      <c r="I50" s="10">
        <v>0</v>
      </c>
      <c r="J50" s="10">
        <v>0</v>
      </c>
      <c r="K50" s="142">
        <f>SUM(G50:J50)</f>
        <v>0</v>
      </c>
      <c r="L50" s="10">
        <v>0</v>
      </c>
      <c r="M50" s="158">
        <v>0</v>
      </c>
      <c r="N50" s="10">
        <v>3</v>
      </c>
      <c r="O50" s="19">
        <v>0</v>
      </c>
      <c r="P50" s="144">
        <f>SUM(L50:O50)</f>
        <v>3</v>
      </c>
      <c r="Q50" s="10">
        <v>0</v>
      </c>
      <c r="R50" s="10">
        <v>4</v>
      </c>
      <c r="S50" s="10">
        <v>0</v>
      </c>
      <c r="T50" s="10">
        <v>0</v>
      </c>
      <c r="U50" s="142">
        <f>SUM(Q50:T50)</f>
        <v>4</v>
      </c>
      <c r="V50" s="142">
        <f>SUM(U50,P50,K50)</f>
        <v>7</v>
      </c>
    </row>
    <row r="51" spans="1:22" ht="21.75" customHeight="1">
      <c r="A51" s="35" t="s">
        <v>184</v>
      </c>
      <c r="B51" s="9" t="s">
        <v>185</v>
      </c>
      <c r="C51" s="9">
        <v>0</v>
      </c>
      <c r="D51" s="9">
        <v>1</v>
      </c>
      <c r="E51" s="9">
        <v>4</v>
      </c>
      <c r="F51" s="142">
        <f t="shared" si="5"/>
        <v>5</v>
      </c>
      <c r="G51" s="9">
        <v>1</v>
      </c>
      <c r="H51" s="9">
        <v>2</v>
      </c>
      <c r="I51" s="9">
        <v>2</v>
      </c>
      <c r="J51" s="9">
        <v>0</v>
      </c>
      <c r="K51" s="8">
        <f>SUM(G51:J51)</f>
        <v>5</v>
      </c>
      <c r="L51" s="9">
        <v>0</v>
      </c>
      <c r="M51" s="157">
        <v>0</v>
      </c>
      <c r="N51" s="9">
        <v>0</v>
      </c>
      <c r="O51" s="21">
        <v>0</v>
      </c>
      <c r="P51" s="56">
        <f>SUM(L51:O51)</f>
        <v>0</v>
      </c>
      <c r="Q51" s="9">
        <v>0</v>
      </c>
      <c r="R51" s="9">
        <v>0</v>
      </c>
      <c r="S51" s="9">
        <v>0</v>
      </c>
      <c r="T51" s="9">
        <v>0</v>
      </c>
      <c r="U51" s="8">
        <f>SUM(Q51:T51)</f>
        <v>0</v>
      </c>
      <c r="V51" s="8">
        <f>SUM(U51,P51,K51)</f>
        <v>5</v>
      </c>
    </row>
    <row r="52" spans="1:22" ht="21.75" customHeight="1">
      <c r="A52" s="35" t="s">
        <v>71</v>
      </c>
      <c r="B52" s="9" t="s">
        <v>112</v>
      </c>
      <c r="C52" s="9">
        <v>0</v>
      </c>
      <c r="D52" s="9">
        <v>0</v>
      </c>
      <c r="E52" s="9">
        <v>0</v>
      </c>
      <c r="F52" s="142">
        <f t="shared" si="5"/>
        <v>0</v>
      </c>
      <c r="G52" s="9">
        <v>0</v>
      </c>
      <c r="H52" s="9">
        <v>0</v>
      </c>
      <c r="I52" s="9">
        <v>0</v>
      </c>
      <c r="J52" s="9">
        <v>0</v>
      </c>
      <c r="K52" s="8">
        <f>SUM(G52:J52)</f>
        <v>0</v>
      </c>
      <c r="L52" s="9">
        <v>0</v>
      </c>
      <c r="M52" s="157">
        <v>0</v>
      </c>
      <c r="N52" s="9">
        <v>0</v>
      </c>
      <c r="O52" s="21">
        <v>0</v>
      </c>
      <c r="P52" s="56">
        <f>SUM(L52:O52)</f>
        <v>0</v>
      </c>
      <c r="Q52" s="9">
        <v>1</v>
      </c>
      <c r="R52" s="9">
        <v>2</v>
      </c>
      <c r="S52" s="9">
        <v>1</v>
      </c>
      <c r="T52" s="9">
        <v>0</v>
      </c>
      <c r="U52" s="8">
        <f>SUM(Q52:T52)</f>
        <v>4</v>
      </c>
      <c r="V52" s="8">
        <f>SUM(U52,P52,K52)</f>
        <v>4</v>
      </c>
    </row>
    <row r="53" spans="1:22" ht="21.75" customHeight="1">
      <c r="A53" s="35" t="s">
        <v>72</v>
      </c>
      <c r="B53" s="9" t="s">
        <v>43</v>
      </c>
      <c r="C53" s="9">
        <v>0</v>
      </c>
      <c r="D53" s="9">
        <v>2</v>
      </c>
      <c r="E53" s="9">
        <v>0</v>
      </c>
      <c r="F53" s="142">
        <f t="shared" si="5"/>
        <v>2</v>
      </c>
      <c r="G53" s="9">
        <v>1</v>
      </c>
      <c r="H53" s="9">
        <v>1</v>
      </c>
      <c r="I53" s="9">
        <v>0</v>
      </c>
      <c r="J53" s="9">
        <v>0</v>
      </c>
      <c r="K53" s="8">
        <f t="shared" si="1"/>
        <v>2</v>
      </c>
      <c r="L53" s="9">
        <v>0</v>
      </c>
      <c r="M53" s="157">
        <v>0</v>
      </c>
      <c r="N53" s="9">
        <v>0</v>
      </c>
      <c r="O53" s="21">
        <v>0</v>
      </c>
      <c r="P53" s="56">
        <f t="shared" si="2"/>
        <v>0</v>
      </c>
      <c r="Q53" s="9">
        <v>0</v>
      </c>
      <c r="R53" s="9">
        <v>0</v>
      </c>
      <c r="S53" s="9">
        <v>0</v>
      </c>
      <c r="T53" s="9">
        <v>0</v>
      </c>
      <c r="U53" s="8">
        <f t="shared" si="3"/>
        <v>0</v>
      </c>
      <c r="V53" s="8">
        <f>SUM(P53,U53,K53)</f>
        <v>2</v>
      </c>
    </row>
    <row r="54" spans="1:22" ht="21.75" customHeight="1">
      <c r="A54" s="1" t="s">
        <v>73</v>
      </c>
      <c r="B54" s="10" t="s">
        <v>44</v>
      </c>
      <c r="C54" s="10">
        <v>0</v>
      </c>
      <c r="D54" s="10">
        <v>1</v>
      </c>
      <c r="E54" s="10">
        <v>0</v>
      </c>
      <c r="F54" s="142">
        <f t="shared" si="5"/>
        <v>1</v>
      </c>
      <c r="G54" s="10">
        <v>1</v>
      </c>
      <c r="H54" s="10">
        <v>0</v>
      </c>
      <c r="I54" s="10">
        <v>0</v>
      </c>
      <c r="J54" s="10">
        <v>0</v>
      </c>
      <c r="K54" s="8">
        <f t="shared" si="1"/>
        <v>1</v>
      </c>
      <c r="L54" s="10">
        <v>0</v>
      </c>
      <c r="M54" s="158">
        <v>0</v>
      </c>
      <c r="N54" s="10">
        <v>0</v>
      </c>
      <c r="O54" s="19">
        <v>0</v>
      </c>
      <c r="P54" s="56">
        <f t="shared" si="2"/>
        <v>0</v>
      </c>
      <c r="Q54" s="10">
        <v>0</v>
      </c>
      <c r="R54" s="10">
        <v>0</v>
      </c>
      <c r="S54" s="10">
        <v>0</v>
      </c>
      <c r="T54" s="10">
        <v>0</v>
      </c>
      <c r="U54" s="8">
        <f t="shared" si="3"/>
        <v>0</v>
      </c>
      <c r="V54" s="8">
        <f>SUM(U54,P54,K54)</f>
        <v>1</v>
      </c>
    </row>
    <row r="55" spans="1:22" ht="21.75" customHeight="1">
      <c r="A55" s="1" t="s">
        <v>291</v>
      </c>
      <c r="B55" s="10" t="s">
        <v>107</v>
      </c>
      <c r="C55" s="10">
        <v>0</v>
      </c>
      <c r="D55" s="10">
        <v>0</v>
      </c>
      <c r="E55" s="10">
        <v>0</v>
      </c>
      <c r="F55" s="142">
        <f t="shared" si="5"/>
        <v>0</v>
      </c>
      <c r="G55" s="10">
        <v>0</v>
      </c>
      <c r="H55" s="10">
        <v>0</v>
      </c>
      <c r="I55" s="10">
        <v>0</v>
      </c>
      <c r="J55" s="8">
        <v>0</v>
      </c>
      <c r="K55" s="8">
        <f t="shared" si="1"/>
        <v>0</v>
      </c>
      <c r="L55" s="10">
        <v>0</v>
      </c>
      <c r="M55" s="158">
        <v>1</v>
      </c>
      <c r="N55" s="8">
        <v>1</v>
      </c>
      <c r="O55" s="10">
        <v>0</v>
      </c>
      <c r="P55" s="56">
        <f t="shared" si="2"/>
        <v>2</v>
      </c>
      <c r="Q55" s="10">
        <v>2</v>
      </c>
      <c r="R55" s="8">
        <v>5</v>
      </c>
      <c r="S55" s="10">
        <v>2</v>
      </c>
      <c r="T55" s="10">
        <v>0</v>
      </c>
      <c r="U55" s="8">
        <f t="shared" si="3"/>
        <v>9</v>
      </c>
      <c r="V55" s="8">
        <f>SUM(U55,P55,K55)</f>
        <v>11</v>
      </c>
    </row>
    <row r="56" spans="1:22" ht="21.75" customHeight="1">
      <c r="A56" s="1"/>
      <c r="B56" s="10" t="s">
        <v>139</v>
      </c>
      <c r="C56" s="10">
        <v>0</v>
      </c>
      <c r="D56" s="10">
        <v>4</v>
      </c>
      <c r="E56" s="10">
        <v>1</v>
      </c>
      <c r="F56" s="142">
        <f t="shared" si="5"/>
        <v>5</v>
      </c>
      <c r="G56" s="10">
        <v>3</v>
      </c>
      <c r="H56" s="10">
        <v>2</v>
      </c>
      <c r="I56" s="10">
        <v>0</v>
      </c>
      <c r="J56" s="8">
        <v>0</v>
      </c>
      <c r="K56" s="8">
        <f t="shared" si="1"/>
        <v>5</v>
      </c>
      <c r="L56" s="10">
        <v>0</v>
      </c>
      <c r="M56" s="158">
        <v>0</v>
      </c>
      <c r="N56" s="8">
        <v>0</v>
      </c>
      <c r="O56" s="10">
        <v>0</v>
      </c>
      <c r="P56" s="56">
        <f t="shared" si="2"/>
        <v>0</v>
      </c>
      <c r="Q56" s="10">
        <v>0</v>
      </c>
      <c r="R56" s="8">
        <v>0</v>
      </c>
      <c r="S56" s="10">
        <v>0</v>
      </c>
      <c r="T56" s="10">
        <v>0</v>
      </c>
      <c r="U56" s="8">
        <f t="shared" si="3"/>
        <v>0</v>
      </c>
      <c r="V56" s="8">
        <f>SUM(K56)</f>
        <v>5</v>
      </c>
    </row>
    <row r="57" spans="1:22" ht="21.75" customHeight="1">
      <c r="A57" s="1"/>
      <c r="B57" s="10" t="s">
        <v>140</v>
      </c>
      <c r="C57" s="10">
        <v>0</v>
      </c>
      <c r="D57" s="10">
        <v>2</v>
      </c>
      <c r="E57" s="10">
        <v>0</v>
      </c>
      <c r="F57" s="142">
        <f t="shared" si="5"/>
        <v>2</v>
      </c>
      <c r="G57" s="10">
        <v>2</v>
      </c>
      <c r="H57" s="10">
        <v>0</v>
      </c>
      <c r="I57" s="10">
        <v>0</v>
      </c>
      <c r="J57" s="8">
        <v>0</v>
      </c>
      <c r="K57" s="8">
        <f t="shared" si="1"/>
        <v>2</v>
      </c>
      <c r="L57" s="10">
        <v>0</v>
      </c>
      <c r="M57" s="158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v>2</v>
      </c>
    </row>
    <row r="58" spans="1:22" ht="21.75" customHeight="1">
      <c r="A58" s="1" t="s">
        <v>292</v>
      </c>
      <c r="B58" s="10" t="s">
        <v>95</v>
      </c>
      <c r="C58" s="10">
        <v>0</v>
      </c>
      <c r="D58" s="10">
        <v>0</v>
      </c>
      <c r="E58" s="10">
        <v>0</v>
      </c>
      <c r="F58" s="142">
        <f t="shared" si="5"/>
        <v>0</v>
      </c>
      <c r="G58" s="10">
        <v>0</v>
      </c>
      <c r="H58" s="10">
        <v>0</v>
      </c>
      <c r="I58" s="10">
        <v>0</v>
      </c>
      <c r="J58" s="10">
        <v>0</v>
      </c>
      <c r="K58" s="8">
        <f>SUM(G58:J58)</f>
        <v>0</v>
      </c>
      <c r="L58" s="10">
        <v>0</v>
      </c>
      <c r="M58" s="158">
        <v>1</v>
      </c>
      <c r="N58" s="10">
        <v>4</v>
      </c>
      <c r="O58" s="19">
        <v>0</v>
      </c>
      <c r="P58" s="56">
        <f>SUM(L58:O58)</f>
        <v>5</v>
      </c>
      <c r="Q58" s="10">
        <v>1</v>
      </c>
      <c r="R58" s="10">
        <v>1</v>
      </c>
      <c r="S58" s="10">
        <v>2</v>
      </c>
      <c r="T58" s="10">
        <v>0</v>
      </c>
      <c r="U58" s="8">
        <f>SUM(Q58:T58)</f>
        <v>4</v>
      </c>
      <c r="V58" s="8">
        <f>SUM(U58,P58,K58,F58)</f>
        <v>9</v>
      </c>
    </row>
    <row r="59" spans="1:22" ht="21.75" customHeight="1">
      <c r="A59" s="1" t="s">
        <v>100</v>
      </c>
      <c r="B59" s="10" t="s">
        <v>96</v>
      </c>
      <c r="C59" s="10">
        <v>0</v>
      </c>
      <c r="D59" s="10">
        <v>1</v>
      </c>
      <c r="E59" s="10">
        <v>0</v>
      </c>
      <c r="F59" s="142">
        <f t="shared" si="5"/>
        <v>1</v>
      </c>
      <c r="G59" s="10">
        <v>1</v>
      </c>
      <c r="H59" s="10">
        <v>0</v>
      </c>
      <c r="I59" s="10">
        <v>0</v>
      </c>
      <c r="J59" s="10">
        <v>0</v>
      </c>
      <c r="K59" s="8">
        <f t="shared" si="1"/>
        <v>1</v>
      </c>
      <c r="L59" s="10">
        <v>0</v>
      </c>
      <c r="M59" s="158">
        <v>0</v>
      </c>
      <c r="N59" s="10">
        <v>1</v>
      </c>
      <c r="O59" s="19">
        <v>0</v>
      </c>
      <c r="P59" s="56">
        <f t="shared" si="2"/>
        <v>1</v>
      </c>
      <c r="Q59" s="10">
        <v>0</v>
      </c>
      <c r="R59" s="10">
        <v>0</v>
      </c>
      <c r="S59" s="10">
        <v>0</v>
      </c>
      <c r="T59" s="10">
        <v>0</v>
      </c>
      <c r="U59" s="8">
        <f t="shared" si="3"/>
        <v>0</v>
      </c>
      <c r="V59" s="8">
        <f>SUM(U59,P59,K59)</f>
        <v>2</v>
      </c>
    </row>
    <row r="60" spans="1:23" s="53" customFormat="1" ht="21.75" customHeight="1">
      <c r="A60" s="91"/>
      <c r="B60" s="92" t="s">
        <v>90</v>
      </c>
      <c r="C60" s="93">
        <f aca="true" t="shared" si="6" ref="C60:V60">SUM(C46:C59,C17:C43,C6:C14)</f>
        <v>136</v>
      </c>
      <c r="D60" s="93">
        <f t="shared" si="6"/>
        <v>733</v>
      </c>
      <c r="E60" s="93">
        <f t="shared" si="6"/>
        <v>728</v>
      </c>
      <c r="F60" s="93">
        <f t="shared" si="6"/>
        <v>1597</v>
      </c>
      <c r="G60" s="93">
        <f t="shared" si="6"/>
        <v>563</v>
      </c>
      <c r="H60" s="93">
        <f t="shared" si="6"/>
        <v>591</v>
      </c>
      <c r="I60" s="93">
        <f t="shared" si="6"/>
        <v>416</v>
      </c>
      <c r="J60" s="93">
        <f t="shared" si="6"/>
        <v>27</v>
      </c>
      <c r="K60" s="93">
        <f t="shared" si="6"/>
        <v>1597</v>
      </c>
      <c r="L60" s="93">
        <f t="shared" si="6"/>
        <v>11</v>
      </c>
      <c r="M60" s="93">
        <f t="shared" si="6"/>
        <v>273</v>
      </c>
      <c r="N60" s="93">
        <f t="shared" si="6"/>
        <v>243</v>
      </c>
      <c r="O60" s="93">
        <f t="shared" si="6"/>
        <v>27</v>
      </c>
      <c r="P60" s="93">
        <f t="shared" si="6"/>
        <v>554</v>
      </c>
      <c r="Q60" s="93">
        <f t="shared" si="6"/>
        <v>211</v>
      </c>
      <c r="R60" s="93">
        <f t="shared" si="6"/>
        <v>454</v>
      </c>
      <c r="S60" s="93">
        <f t="shared" si="6"/>
        <v>83</v>
      </c>
      <c r="T60" s="93">
        <f t="shared" si="6"/>
        <v>1</v>
      </c>
      <c r="U60" s="93">
        <f t="shared" si="6"/>
        <v>749</v>
      </c>
      <c r="V60" s="93">
        <f t="shared" si="6"/>
        <v>2900</v>
      </c>
      <c r="W60" s="52"/>
    </row>
    <row r="61" spans="1:23" s="53" customFormat="1" ht="21.75" customHeight="1">
      <c r="A61" s="126"/>
      <c r="B61" s="125"/>
      <c r="C61" s="128"/>
      <c r="D61" s="128"/>
      <c r="E61" s="128"/>
      <c r="F61" s="127"/>
      <c r="G61" s="129"/>
      <c r="H61" s="129"/>
      <c r="I61" s="129"/>
      <c r="J61" s="129"/>
      <c r="K61" s="127"/>
      <c r="L61" s="129"/>
      <c r="M61" s="162"/>
      <c r="N61" s="129"/>
      <c r="O61" s="129"/>
      <c r="P61" s="130"/>
      <c r="Q61" s="129"/>
      <c r="R61" s="129"/>
      <c r="S61" s="13"/>
      <c r="T61" s="129"/>
      <c r="U61" s="127"/>
      <c r="V61" s="127"/>
      <c r="W61" s="52"/>
    </row>
    <row r="62" spans="1:22" ht="21.75" customHeight="1">
      <c r="A62" s="40"/>
      <c r="B62" s="48" t="s">
        <v>105</v>
      </c>
      <c r="C62" s="13"/>
      <c r="D62" s="13"/>
      <c r="E62" s="13"/>
      <c r="F62" s="12"/>
      <c r="G62" s="13"/>
      <c r="H62" s="13"/>
      <c r="I62" s="13"/>
      <c r="J62" s="13"/>
      <c r="K62" s="12"/>
      <c r="L62" s="13"/>
      <c r="M62" s="163"/>
      <c r="N62" s="13"/>
      <c r="O62" s="22"/>
      <c r="P62" s="12"/>
      <c r="Q62" s="13"/>
      <c r="R62" s="13"/>
      <c r="S62" s="13"/>
      <c r="T62" s="13"/>
      <c r="U62" s="12"/>
      <c r="V62" s="12"/>
    </row>
    <row r="63" spans="1:22" ht="21.75" customHeight="1">
      <c r="A63" s="40"/>
      <c r="B63" s="48" t="s">
        <v>106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63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330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366" t="s">
        <v>322</v>
      </c>
      <c r="O64" s="90"/>
      <c r="P64" s="12"/>
      <c r="Q64" s="13"/>
      <c r="R64" s="13"/>
      <c r="S64" s="13"/>
      <c r="T64" s="13"/>
      <c r="U64" s="12"/>
      <c r="V64" s="12"/>
    </row>
    <row r="65" spans="1:13" ht="21.75" customHeight="1">
      <c r="A65" s="40"/>
      <c r="B65" s="85"/>
      <c r="C65" s="90"/>
      <c r="D65" s="13"/>
      <c r="E65" s="13"/>
      <c r="F65" s="12"/>
      <c r="G65" s="13"/>
      <c r="H65" s="13"/>
      <c r="I65" s="13"/>
      <c r="J65" s="13"/>
      <c r="K65" s="12"/>
      <c r="L65" s="13"/>
      <c r="M65" s="163"/>
    </row>
    <row r="66" spans="1:22" ht="21.75" customHeight="1">
      <c r="A66" s="40"/>
      <c r="B66" s="41"/>
      <c r="C66" s="13"/>
      <c r="D66" s="13"/>
      <c r="E66" s="13"/>
      <c r="F66" s="12"/>
      <c r="G66" s="13"/>
      <c r="H66" s="13"/>
      <c r="I66" s="13"/>
      <c r="J66" s="13"/>
      <c r="K66" s="12"/>
      <c r="L66" s="13"/>
      <c r="M66" s="163"/>
      <c r="N66" s="13"/>
      <c r="O66" s="22"/>
      <c r="P66" s="12"/>
      <c r="Q66" s="13"/>
      <c r="R66" s="13"/>
      <c r="S66" s="13"/>
      <c r="T66" s="13"/>
      <c r="U66" s="12"/>
      <c r="V66" s="12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63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63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63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63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63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63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63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63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63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63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63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63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63"/>
      <c r="N79" s="13"/>
      <c r="O79" s="22"/>
      <c r="P79" s="12"/>
      <c r="Q79" s="13"/>
      <c r="R79" s="13"/>
      <c r="S79" s="13"/>
      <c r="T79" s="13"/>
      <c r="U79" s="12"/>
      <c r="V79" s="12"/>
    </row>
    <row r="80" spans="1:23" s="26" customFormat="1" ht="21.75" customHeight="1">
      <c r="A80" s="639" t="s">
        <v>223</v>
      </c>
      <c r="B80" s="639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7"/>
    </row>
    <row r="81" spans="1:23" s="26" customFormat="1" ht="21.75" customHeight="1">
      <c r="A81" s="640" t="s">
        <v>324</v>
      </c>
      <c r="B81" s="640"/>
      <c r="C81" s="640"/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7"/>
    </row>
    <row r="82" spans="1:22" ht="21.75" customHeight="1">
      <c r="A82" s="27"/>
      <c r="B82" s="28"/>
      <c r="C82" s="641" t="s">
        <v>75</v>
      </c>
      <c r="D82" s="642"/>
      <c r="E82" s="642"/>
      <c r="F82" s="642"/>
      <c r="G82" s="642"/>
      <c r="H82" s="642"/>
      <c r="I82" s="642"/>
      <c r="J82" s="642"/>
      <c r="K82" s="643"/>
      <c r="L82" s="641" t="s">
        <v>74</v>
      </c>
      <c r="M82" s="642"/>
      <c r="N82" s="642"/>
      <c r="O82" s="642"/>
      <c r="P82" s="643"/>
      <c r="Q82" s="641" t="s">
        <v>84</v>
      </c>
      <c r="R82" s="642"/>
      <c r="S82" s="642"/>
      <c r="T82" s="642"/>
      <c r="U82" s="643"/>
      <c r="V82" s="29"/>
    </row>
    <row r="83" spans="1:22" ht="21.75" customHeight="1">
      <c r="A83" s="6" t="s">
        <v>21</v>
      </c>
      <c r="B83" s="6" t="s">
        <v>0</v>
      </c>
      <c r="C83" s="636" t="s">
        <v>76</v>
      </c>
      <c r="D83" s="637"/>
      <c r="E83" s="637"/>
      <c r="F83" s="638"/>
      <c r="G83" s="636" t="s">
        <v>85</v>
      </c>
      <c r="H83" s="637"/>
      <c r="I83" s="637"/>
      <c r="J83" s="637"/>
      <c r="K83" s="638"/>
      <c r="L83" s="637" t="s">
        <v>76</v>
      </c>
      <c r="M83" s="637"/>
      <c r="N83" s="637"/>
      <c r="O83" s="637"/>
      <c r="P83" s="638"/>
      <c r="Q83" s="636" t="s">
        <v>76</v>
      </c>
      <c r="R83" s="637"/>
      <c r="S83" s="637"/>
      <c r="T83" s="637"/>
      <c r="U83" s="638"/>
      <c r="V83" s="31" t="s">
        <v>20</v>
      </c>
    </row>
    <row r="84" spans="1:22" ht="21.75" customHeight="1">
      <c r="A84" s="32"/>
      <c r="B84" s="33"/>
      <c r="C84" s="24" t="s">
        <v>77</v>
      </c>
      <c r="D84" s="24" t="s">
        <v>78</v>
      </c>
      <c r="E84" s="24" t="s">
        <v>79</v>
      </c>
      <c r="F84" s="25" t="s">
        <v>20</v>
      </c>
      <c r="G84" s="24" t="s">
        <v>80</v>
      </c>
      <c r="H84" s="24" t="s">
        <v>81</v>
      </c>
      <c r="I84" s="24" t="s">
        <v>82</v>
      </c>
      <c r="J84" s="24" t="s">
        <v>83</v>
      </c>
      <c r="K84" s="25" t="s">
        <v>20</v>
      </c>
      <c r="L84" s="24" t="s">
        <v>89</v>
      </c>
      <c r="M84" s="156" t="s">
        <v>77</v>
      </c>
      <c r="N84" s="24" t="s">
        <v>78</v>
      </c>
      <c r="O84" s="20" t="s">
        <v>79</v>
      </c>
      <c r="P84" s="16" t="s">
        <v>20</v>
      </c>
      <c r="Q84" s="24" t="s">
        <v>89</v>
      </c>
      <c r="R84" s="17" t="s">
        <v>77</v>
      </c>
      <c r="S84" s="17" t="s">
        <v>78</v>
      </c>
      <c r="T84" s="17" t="s">
        <v>79</v>
      </c>
      <c r="U84" s="16" t="s">
        <v>20</v>
      </c>
      <c r="V84" s="34" t="s">
        <v>31</v>
      </c>
    </row>
    <row r="85" spans="1:22" ht="21.75" customHeight="1">
      <c r="A85" s="35" t="s">
        <v>22</v>
      </c>
      <c r="B85" s="9" t="s">
        <v>16</v>
      </c>
      <c r="C85" s="9">
        <v>0</v>
      </c>
      <c r="D85" s="9">
        <v>0</v>
      </c>
      <c r="E85" s="9">
        <v>0</v>
      </c>
      <c r="F85" s="8">
        <f aca="true" t="shared" si="7" ref="F85:F104">SUM(C85:E85)</f>
        <v>0</v>
      </c>
      <c r="G85" s="9">
        <v>0</v>
      </c>
      <c r="H85" s="9">
        <v>0</v>
      </c>
      <c r="I85" s="9">
        <v>0</v>
      </c>
      <c r="J85" s="9">
        <v>0</v>
      </c>
      <c r="K85" s="8">
        <f>SUM(G85:J85)</f>
        <v>0</v>
      </c>
      <c r="L85" s="9">
        <v>0</v>
      </c>
      <c r="M85" s="157">
        <v>25</v>
      </c>
      <c r="N85" s="9">
        <v>22</v>
      </c>
      <c r="O85" s="21">
        <v>0</v>
      </c>
      <c r="P85" s="8">
        <f>SUM(L85:O85)</f>
        <v>47</v>
      </c>
      <c r="Q85" s="9">
        <v>1</v>
      </c>
      <c r="R85" s="9">
        <v>26</v>
      </c>
      <c r="S85" s="9">
        <v>10</v>
      </c>
      <c r="T85" s="9">
        <v>0</v>
      </c>
      <c r="U85" s="8">
        <f>SUM(Q85:T85)</f>
        <v>37</v>
      </c>
      <c r="V85" s="8">
        <f>SUM(K85,P85,U85)</f>
        <v>84</v>
      </c>
    </row>
    <row r="86" spans="1:22" ht="21.75" customHeight="1">
      <c r="A86" s="1" t="s">
        <v>32</v>
      </c>
      <c r="B86" s="10" t="s">
        <v>1</v>
      </c>
      <c r="C86" s="10">
        <v>0</v>
      </c>
      <c r="D86" s="10">
        <v>15</v>
      </c>
      <c r="E86" s="10">
        <v>9</v>
      </c>
      <c r="F86" s="8">
        <f t="shared" si="7"/>
        <v>24</v>
      </c>
      <c r="G86" s="10">
        <v>21</v>
      </c>
      <c r="H86" s="10">
        <v>3</v>
      </c>
      <c r="I86" s="10">
        <v>0</v>
      </c>
      <c r="J86" s="10">
        <v>0</v>
      </c>
      <c r="K86" s="8">
        <f aca="true" t="shared" si="8" ref="K86:K145">SUM(G86:J86)</f>
        <v>24</v>
      </c>
      <c r="L86" s="10">
        <v>0</v>
      </c>
      <c r="M86" s="158">
        <v>4</v>
      </c>
      <c r="N86" s="10">
        <v>0</v>
      </c>
      <c r="O86" s="19">
        <v>0</v>
      </c>
      <c r="P86" s="8">
        <f aca="true" t="shared" si="9" ref="P86:P145">SUM(L86:O86)</f>
        <v>4</v>
      </c>
      <c r="Q86" s="10">
        <v>0</v>
      </c>
      <c r="R86" s="10">
        <v>1</v>
      </c>
      <c r="S86" s="10">
        <v>0</v>
      </c>
      <c r="T86" s="10">
        <v>0</v>
      </c>
      <c r="U86" s="8">
        <f aca="true" t="shared" si="10" ref="U86:U104">SUM(Q86:T86)</f>
        <v>1</v>
      </c>
      <c r="V86" s="8">
        <f aca="true" t="shared" si="11" ref="V86:V145">SUM(K86,P86,U86)</f>
        <v>29</v>
      </c>
    </row>
    <row r="87" spans="1:22" ht="21.75" customHeight="1">
      <c r="A87" s="1" t="s">
        <v>33</v>
      </c>
      <c r="B87" s="10" t="s">
        <v>2</v>
      </c>
      <c r="C87" s="10">
        <v>0</v>
      </c>
      <c r="D87" s="10">
        <v>9</v>
      </c>
      <c r="E87" s="10">
        <v>2</v>
      </c>
      <c r="F87" s="8">
        <f t="shared" si="7"/>
        <v>11</v>
      </c>
      <c r="G87" s="10">
        <v>11</v>
      </c>
      <c r="H87" s="10">
        <v>0</v>
      </c>
      <c r="I87" s="10">
        <v>0</v>
      </c>
      <c r="J87" s="10">
        <v>0</v>
      </c>
      <c r="K87" s="8">
        <f t="shared" si="8"/>
        <v>11</v>
      </c>
      <c r="L87" s="10">
        <v>0</v>
      </c>
      <c r="M87" s="158">
        <v>0</v>
      </c>
      <c r="N87" s="10">
        <v>0</v>
      </c>
      <c r="O87" s="19">
        <v>0</v>
      </c>
      <c r="P87" s="8">
        <f t="shared" si="9"/>
        <v>0</v>
      </c>
      <c r="Q87" s="10">
        <v>0</v>
      </c>
      <c r="R87" s="10">
        <v>0</v>
      </c>
      <c r="S87" s="10">
        <v>0</v>
      </c>
      <c r="T87" s="10">
        <v>0</v>
      </c>
      <c r="U87" s="8">
        <f t="shared" si="10"/>
        <v>0</v>
      </c>
      <c r="V87" s="8">
        <f t="shared" si="11"/>
        <v>11</v>
      </c>
    </row>
    <row r="88" spans="1:22" ht="21.75" customHeight="1">
      <c r="A88" s="1" t="s">
        <v>34</v>
      </c>
      <c r="B88" s="10" t="s">
        <v>3</v>
      </c>
      <c r="C88" s="10">
        <v>1</v>
      </c>
      <c r="D88" s="10">
        <v>15</v>
      </c>
      <c r="E88" s="10">
        <v>4</v>
      </c>
      <c r="F88" s="8">
        <f t="shared" si="7"/>
        <v>20</v>
      </c>
      <c r="G88" s="10">
        <v>19</v>
      </c>
      <c r="H88" s="10">
        <v>1</v>
      </c>
      <c r="I88" s="10">
        <v>0</v>
      </c>
      <c r="J88" s="10">
        <v>0</v>
      </c>
      <c r="K88" s="8">
        <f t="shared" si="8"/>
        <v>20</v>
      </c>
      <c r="L88" s="10">
        <v>0</v>
      </c>
      <c r="M88" s="158">
        <v>3</v>
      </c>
      <c r="N88" s="10">
        <v>1</v>
      </c>
      <c r="O88" s="19">
        <v>0</v>
      </c>
      <c r="P88" s="8">
        <f t="shared" si="9"/>
        <v>4</v>
      </c>
      <c r="Q88" s="10">
        <v>0</v>
      </c>
      <c r="R88" s="10">
        <v>7</v>
      </c>
      <c r="S88" s="10">
        <v>0</v>
      </c>
      <c r="T88" s="10">
        <v>0</v>
      </c>
      <c r="U88" s="8">
        <f t="shared" si="10"/>
        <v>7</v>
      </c>
      <c r="V88" s="8">
        <f t="shared" si="11"/>
        <v>31</v>
      </c>
    </row>
    <row r="89" spans="1:22" ht="21.75" customHeight="1">
      <c r="A89" s="1" t="s">
        <v>35</v>
      </c>
      <c r="B89" s="10" t="s">
        <v>4</v>
      </c>
      <c r="C89" s="10">
        <v>5</v>
      </c>
      <c r="D89" s="10">
        <v>28</v>
      </c>
      <c r="E89" s="10">
        <v>6</v>
      </c>
      <c r="F89" s="8">
        <f t="shared" si="7"/>
        <v>39</v>
      </c>
      <c r="G89" s="10">
        <v>37</v>
      </c>
      <c r="H89" s="10">
        <v>2</v>
      </c>
      <c r="I89" s="10">
        <v>0</v>
      </c>
      <c r="J89" s="10">
        <v>0</v>
      </c>
      <c r="K89" s="8">
        <f t="shared" si="8"/>
        <v>39</v>
      </c>
      <c r="L89" s="10">
        <v>0</v>
      </c>
      <c r="M89" s="158">
        <v>0</v>
      </c>
      <c r="N89" s="10">
        <v>0</v>
      </c>
      <c r="O89" s="19">
        <v>0</v>
      </c>
      <c r="P89" s="8">
        <f t="shared" si="9"/>
        <v>0</v>
      </c>
      <c r="Q89" s="10">
        <v>0</v>
      </c>
      <c r="R89" s="10">
        <v>0</v>
      </c>
      <c r="S89" s="10">
        <v>0</v>
      </c>
      <c r="T89" s="10">
        <v>0</v>
      </c>
      <c r="U89" s="8">
        <f t="shared" si="10"/>
        <v>0</v>
      </c>
      <c r="V89" s="8">
        <f t="shared" si="11"/>
        <v>39</v>
      </c>
    </row>
    <row r="90" spans="1:22" ht="21.75" customHeight="1">
      <c r="A90" s="1" t="s">
        <v>45</v>
      </c>
      <c r="B90" s="10" t="s">
        <v>5</v>
      </c>
      <c r="C90" s="10">
        <v>3</v>
      </c>
      <c r="D90" s="10">
        <v>14</v>
      </c>
      <c r="E90" s="10">
        <v>6</v>
      </c>
      <c r="F90" s="8">
        <f t="shared" si="7"/>
        <v>23</v>
      </c>
      <c r="G90" s="10">
        <v>21</v>
      </c>
      <c r="H90" s="10">
        <v>2</v>
      </c>
      <c r="I90" s="10">
        <v>0</v>
      </c>
      <c r="J90" s="10">
        <v>0</v>
      </c>
      <c r="K90" s="8">
        <f t="shared" si="8"/>
        <v>23</v>
      </c>
      <c r="L90" s="10">
        <v>0</v>
      </c>
      <c r="M90" s="158">
        <v>1</v>
      </c>
      <c r="N90" s="10">
        <v>1</v>
      </c>
      <c r="O90" s="19">
        <v>0</v>
      </c>
      <c r="P90" s="8">
        <f t="shared" si="9"/>
        <v>2</v>
      </c>
      <c r="Q90" s="10">
        <v>0</v>
      </c>
      <c r="R90" s="10">
        <v>4</v>
      </c>
      <c r="S90" s="10">
        <v>0</v>
      </c>
      <c r="T90" s="10">
        <v>0</v>
      </c>
      <c r="U90" s="8">
        <f t="shared" si="10"/>
        <v>4</v>
      </c>
      <c r="V90" s="8">
        <f t="shared" si="11"/>
        <v>29</v>
      </c>
    </row>
    <row r="91" spans="1:22" ht="21.75" customHeight="1">
      <c r="A91" s="1" t="s">
        <v>46</v>
      </c>
      <c r="B91" s="10" t="s">
        <v>6</v>
      </c>
      <c r="C91" s="10">
        <v>2</v>
      </c>
      <c r="D91" s="10">
        <v>44</v>
      </c>
      <c r="E91" s="10">
        <v>15</v>
      </c>
      <c r="F91" s="8">
        <f t="shared" si="7"/>
        <v>61</v>
      </c>
      <c r="G91" s="10">
        <v>59</v>
      </c>
      <c r="H91" s="10">
        <v>2</v>
      </c>
      <c r="I91" s="10">
        <v>0</v>
      </c>
      <c r="J91" s="10">
        <v>0</v>
      </c>
      <c r="K91" s="8">
        <f t="shared" si="8"/>
        <v>61</v>
      </c>
      <c r="L91" s="10">
        <v>0</v>
      </c>
      <c r="M91" s="158">
        <v>4</v>
      </c>
      <c r="N91" s="10">
        <v>1</v>
      </c>
      <c r="O91" s="19">
        <v>0</v>
      </c>
      <c r="P91" s="8">
        <f t="shared" si="9"/>
        <v>5</v>
      </c>
      <c r="Q91" s="10">
        <v>0</v>
      </c>
      <c r="R91" s="10">
        <v>9</v>
      </c>
      <c r="S91" s="10">
        <v>0</v>
      </c>
      <c r="T91" s="10">
        <v>0</v>
      </c>
      <c r="U91" s="8">
        <f t="shared" si="10"/>
        <v>9</v>
      </c>
      <c r="V91" s="8">
        <f t="shared" si="11"/>
        <v>75</v>
      </c>
    </row>
    <row r="92" spans="1:22" ht="21.75" customHeight="1">
      <c r="A92" s="1" t="s">
        <v>47</v>
      </c>
      <c r="B92" s="10" t="s">
        <v>7</v>
      </c>
      <c r="C92" s="10">
        <v>3</v>
      </c>
      <c r="D92" s="10">
        <v>14</v>
      </c>
      <c r="E92" s="10">
        <v>26</v>
      </c>
      <c r="F92" s="8">
        <f t="shared" si="7"/>
        <v>43</v>
      </c>
      <c r="G92" s="10">
        <v>30</v>
      </c>
      <c r="H92" s="10">
        <v>11</v>
      </c>
      <c r="I92" s="10">
        <v>2</v>
      </c>
      <c r="J92" s="10">
        <v>0</v>
      </c>
      <c r="K92" s="8">
        <f t="shared" si="8"/>
        <v>43</v>
      </c>
      <c r="L92" s="10">
        <v>0</v>
      </c>
      <c r="M92" s="158">
        <v>2</v>
      </c>
      <c r="N92" s="10">
        <v>0</v>
      </c>
      <c r="O92" s="19">
        <v>0</v>
      </c>
      <c r="P92" s="8">
        <f t="shared" si="9"/>
        <v>2</v>
      </c>
      <c r="Q92" s="10">
        <v>0</v>
      </c>
      <c r="R92" s="10">
        <v>2</v>
      </c>
      <c r="S92" s="10">
        <v>1</v>
      </c>
      <c r="T92" s="10">
        <v>0</v>
      </c>
      <c r="U92" s="8">
        <f t="shared" si="10"/>
        <v>3</v>
      </c>
      <c r="V92" s="8">
        <f t="shared" si="11"/>
        <v>48</v>
      </c>
    </row>
    <row r="93" spans="1:22" ht="21.75" customHeight="1">
      <c r="A93" s="1" t="s">
        <v>48</v>
      </c>
      <c r="B93" s="10" t="s">
        <v>9</v>
      </c>
      <c r="C93" s="10">
        <v>25</v>
      </c>
      <c r="D93" s="10">
        <v>47</v>
      </c>
      <c r="E93" s="10">
        <v>8</v>
      </c>
      <c r="F93" s="8">
        <f t="shared" si="7"/>
        <v>80</v>
      </c>
      <c r="G93" s="10">
        <v>77</v>
      </c>
      <c r="H93" s="10">
        <v>3</v>
      </c>
      <c r="I93" s="10">
        <v>0</v>
      </c>
      <c r="J93" s="10">
        <v>0</v>
      </c>
      <c r="K93" s="8">
        <f t="shared" si="8"/>
        <v>80</v>
      </c>
      <c r="L93" s="10">
        <v>0</v>
      </c>
      <c r="M93" s="158">
        <v>1</v>
      </c>
      <c r="N93" s="10">
        <v>0</v>
      </c>
      <c r="O93" s="19">
        <v>0</v>
      </c>
      <c r="P93" s="8">
        <f t="shared" si="9"/>
        <v>1</v>
      </c>
      <c r="Q93" s="10">
        <v>0</v>
      </c>
      <c r="R93" s="10">
        <v>0</v>
      </c>
      <c r="S93" s="10">
        <v>0</v>
      </c>
      <c r="T93" s="10">
        <v>0</v>
      </c>
      <c r="U93" s="8">
        <f t="shared" si="10"/>
        <v>0</v>
      </c>
      <c r="V93" s="8">
        <f t="shared" si="11"/>
        <v>81</v>
      </c>
    </row>
    <row r="94" spans="1:22" ht="21.75" customHeight="1">
      <c r="A94" s="1"/>
      <c r="B94" s="10" t="s">
        <v>175</v>
      </c>
      <c r="C94" s="10">
        <v>1</v>
      </c>
      <c r="D94" s="10">
        <v>23</v>
      </c>
      <c r="E94" s="10">
        <v>8</v>
      </c>
      <c r="F94" s="8">
        <f t="shared" si="7"/>
        <v>32</v>
      </c>
      <c r="G94" s="10">
        <v>29</v>
      </c>
      <c r="H94" s="10">
        <v>3</v>
      </c>
      <c r="I94" s="10">
        <v>0</v>
      </c>
      <c r="J94" s="10">
        <v>0</v>
      </c>
      <c r="K94" s="8">
        <f>SUM(G94:J94)</f>
        <v>32</v>
      </c>
      <c r="L94" s="10">
        <v>0</v>
      </c>
      <c r="M94" s="158">
        <v>1</v>
      </c>
      <c r="N94" s="10">
        <v>0</v>
      </c>
      <c r="O94" s="19">
        <v>0</v>
      </c>
      <c r="P94" s="8">
        <f>SUM(L94:O94)</f>
        <v>1</v>
      </c>
      <c r="Q94" s="10">
        <v>0</v>
      </c>
      <c r="R94" s="10">
        <v>0</v>
      </c>
      <c r="S94" s="10">
        <v>0</v>
      </c>
      <c r="T94" s="10">
        <v>0</v>
      </c>
      <c r="U94" s="8">
        <f t="shared" si="10"/>
        <v>0</v>
      </c>
      <c r="V94" s="8">
        <f>SUM(K94,P94,U94)</f>
        <v>33</v>
      </c>
    </row>
    <row r="95" spans="1:22" ht="21.75" customHeight="1">
      <c r="A95" s="1"/>
      <c r="B95" s="10" t="s">
        <v>176</v>
      </c>
      <c r="C95" s="10">
        <v>24</v>
      </c>
      <c r="D95" s="10">
        <v>24</v>
      </c>
      <c r="E95" s="10">
        <v>0</v>
      </c>
      <c r="F95" s="8">
        <f t="shared" si="7"/>
        <v>48</v>
      </c>
      <c r="G95" s="10">
        <v>48</v>
      </c>
      <c r="H95" s="10">
        <v>0</v>
      </c>
      <c r="I95" s="10">
        <v>0</v>
      </c>
      <c r="J95" s="10">
        <v>0</v>
      </c>
      <c r="K95" s="8">
        <f t="shared" si="8"/>
        <v>48</v>
      </c>
      <c r="L95" s="10">
        <v>0</v>
      </c>
      <c r="M95" s="158">
        <v>0</v>
      </c>
      <c r="N95" s="10">
        <v>0</v>
      </c>
      <c r="O95" s="19">
        <v>0</v>
      </c>
      <c r="P95" s="8">
        <f t="shared" si="9"/>
        <v>0</v>
      </c>
      <c r="Q95" s="10">
        <v>0</v>
      </c>
      <c r="R95" s="10">
        <v>0</v>
      </c>
      <c r="S95" s="10">
        <v>0</v>
      </c>
      <c r="T95" s="10">
        <v>0</v>
      </c>
      <c r="U95" s="8">
        <f t="shared" si="10"/>
        <v>0</v>
      </c>
      <c r="V95" s="8">
        <f t="shared" si="11"/>
        <v>48</v>
      </c>
    </row>
    <row r="96" spans="1:22" ht="21.75" customHeight="1">
      <c r="A96" s="1" t="s">
        <v>49</v>
      </c>
      <c r="B96" s="10" t="s">
        <v>10</v>
      </c>
      <c r="C96" s="10">
        <v>1</v>
      </c>
      <c r="D96" s="10">
        <v>12</v>
      </c>
      <c r="E96" s="10">
        <v>8</v>
      </c>
      <c r="F96" s="8">
        <f t="shared" si="7"/>
        <v>21</v>
      </c>
      <c r="G96" s="10">
        <v>20</v>
      </c>
      <c r="H96" s="10">
        <v>1</v>
      </c>
      <c r="I96" s="10">
        <v>0</v>
      </c>
      <c r="J96" s="10">
        <v>0</v>
      </c>
      <c r="K96" s="8">
        <f t="shared" si="8"/>
        <v>21</v>
      </c>
      <c r="L96" s="10">
        <v>0</v>
      </c>
      <c r="M96" s="158">
        <v>1</v>
      </c>
      <c r="N96" s="10">
        <v>0</v>
      </c>
      <c r="O96" s="19">
        <v>0</v>
      </c>
      <c r="P96" s="8">
        <f t="shared" si="9"/>
        <v>1</v>
      </c>
      <c r="Q96" s="10">
        <v>0</v>
      </c>
      <c r="R96" s="10">
        <v>1</v>
      </c>
      <c r="S96" s="10">
        <v>0</v>
      </c>
      <c r="T96" s="10">
        <v>0</v>
      </c>
      <c r="U96" s="8">
        <f t="shared" si="10"/>
        <v>1</v>
      </c>
      <c r="V96" s="8">
        <f t="shared" si="11"/>
        <v>23</v>
      </c>
    </row>
    <row r="97" spans="1:22" ht="21.75" customHeight="1">
      <c r="A97" s="1" t="s">
        <v>50</v>
      </c>
      <c r="B97" s="10" t="s">
        <v>11</v>
      </c>
      <c r="C97" s="10">
        <v>0</v>
      </c>
      <c r="D97" s="10">
        <v>24</v>
      </c>
      <c r="E97" s="10">
        <v>5</v>
      </c>
      <c r="F97" s="8">
        <f t="shared" si="7"/>
        <v>29</v>
      </c>
      <c r="G97" s="10">
        <v>27</v>
      </c>
      <c r="H97" s="10">
        <v>2</v>
      </c>
      <c r="I97" s="10">
        <v>0</v>
      </c>
      <c r="J97" s="10">
        <v>0</v>
      </c>
      <c r="K97" s="8">
        <f t="shared" si="8"/>
        <v>29</v>
      </c>
      <c r="L97" s="10">
        <v>0</v>
      </c>
      <c r="M97" s="158">
        <v>1</v>
      </c>
      <c r="N97" s="10">
        <v>1</v>
      </c>
      <c r="O97" s="19">
        <v>0</v>
      </c>
      <c r="P97" s="8">
        <f t="shared" si="9"/>
        <v>2</v>
      </c>
      <c r="Q97" s="10">
        <v>0</v>
      </c>
      <c r="R97" s="10">
        <v>2</v>
      </c>
      <c r="S97" s="10">
        <v>0</v>
      </c>
      <c r="T97" s="10">
        <v>0</v>
      </c>
      <c r="U97" s="8">
        <f t="shared" si="10"/>
        <v>2</v>
      </c>
      <c r="V97" s="8">
        <f t="shared" si="11"/>
        <v>33</v>
      </c>
    </row>
    <row r="98" spans="1:22" ht="21.75" customHeight="1">
      <c r="A98" s="1" t="s">
        <v>51</v>
      </c>
      <c r="B98" s="10" t="s">
        <v>12</v>
      </c>
      <c r="C98" s="10">
        <v>15</v>
      </c>
      <c r="D98" s="10">
        <v>14</v>
      </c>
      <c r="E98" s="10">
        <v>0</v>
      </c>
      <c r="F98" s="8">
        <f t="shared" si="7"/>
        <v>29</v>
      </c>
      <c r="G98" s="10">
        <v>29</v>
      </c>
      <c r="H98" s="10">
        <v>0</v>
      </c>
      <c r="I98" s="10">
        <v>0</v>
      </c>
      <c r="J98" s="10">
        <v>0</v>
      </c>
      <c r="K98" s="8">
        <f t="shared" si="8"/>
        <v>29</v>
      </c>
      <c r="L98" s="10">
        <v>0</v>
      </c>
      <c r="M98" s="158">
        <v>7</v>
      </c>
      <c r="N98" s="10">
        <v>0</v>
      </c>
      <c r="O98" s="19">
        <v>0</v>
      </c>
      <c r="P98" s="8">
        <f t="shared" si="9"/>
        <v>7</v>
      </c>
      <c r="Q98" s="10">
        <v>0</v>
      </c>
      <c r="R98" s="10">
        <v>4</v>
      </c>
      <c r="S98" s="10">
        <v>1</v>
      </c>
      <c r="T98" s="10">
        <v>0</v>
      </c>
      <c r="U98" s="8">
        <f t="shared" si="10"/>
        <v>5</v>
      </c>
      <c r="V98" s="8">
        <f t="shared" si="11"/>
        <v>41</v>
      </c>
    </row>
    <row r="99" spans="1:22" ht="21.75" customHeight="1">
      <c r="A99" s="1" t="s">
        <v>52</v>
      </c>
      <c r="B99" s="10" t="s">
        <v>13</v>
      </c>
      <c r="C99" s="10">
        <v>0</v>
      </c>
      <c r="D99" s="10">
        <v>11</v>
      </c>
      <c r="E99" s="10">
        <v>12</v>
      </c>
      <c r="F99" s="8">
        <f t="shared" si="7"/>
        <v>23</v>
      </c>
      <c r="G99" s="10">
        <v>20</v>
      </c>
      <c r="H99" s="10">
        <v>3</v>
      </c>
      <c r="I99" s="10">
        <v>0</v>
      </c>
      <c r="J99" s="10">
        <v>0</v>
      </c>
      <c r="K99" s="8">
        <f t="shared" si="8"/>
        <v>23</v>
      </c>
      <c r="L99" s="10">
        <v>0</v>
      </c>
      <c r="M99" s="158">
        <v>1</v>
      </c>
      <c r="N99" s="10">
        <v>0</v>
      </c>
      <c r="O99" s="19">
        <v>0</v>
      </c>
      <c r="P99" s="8">
        <f t="shared" si="9"/>
        <v>1</v>
      </c>
      <c r="Q99" s="10">
        <v>1</v>
      </c>
      <c r="R99" s="10">
        <v>0</v>
      </c>
      <c r="S99" s="10">
        <v>0</v>
      </c>
      <c r="T99" s="10">
        <v>0</v>
      </c>
      <c r="U99" s="8">
        <f t="shared" si="10"/>
        <v>1</v>
      </c>
      <c r="V99" s="8">
        <f t="shared" si="11"/>
        <v>25</v>
      </c>
    </row>
    <row r="100" spans="1:22" ht="21.75" customHeight="1">
      <c r="A100" s="1" t="s">
        <v>53</v>
      </c>
      <c r="B100" s="10" t="s">
        <v>14</v>
      </c>
      <c r="C100" s="10">
        <v>0</v>
      </c>
      <c r="D100" s="10">
        <v>0</v>
      </c>
      <c r="E100" s="10">
        <v>0</v>
      </c>
      <c r="F100" s="8">
        <f t="shared" si="7"/>
        <v>0</v>
      </c>
      <c r="G100" s="10">
        <v>0</v>
      </c>
      <c r="H100" s="10">
        <v>0</v>
      </c>
      <c r="I100" s="10">
        <v>0</v>
      </c>
      <c r="J100" s="10">
        <v>0</v>
      </c>
      <c r="K100" s="8">
        <f t="shared" si="8"/>
        <v>0</v>
      </c>
      <c r="L100" s="10">
        <v>0</v>
      </c>
      <c r="M100" s="158">
        <v>1</v>
      </c>
      <c r="N100" s="10">
        <v>1</v>
      </c>
      <c r="O100" s="19">
        <v>0</v>
      </c>
      <c r="P100" s="8">
        <f t="shared" si="9"/>
        <v>2</v>
      </c>
      <c r="Q100" s="10">
        <v>0</v>
      </c>
      <c r="R100" s="10">
        <v>1</v>
      </c>
      <c r="S100" s="10">
        <v>1</v>
      </c>
      <c r="T100" s="10">
        <v>0</v>
      </c>
      <c r="U100" s="8">
        <f t="shared" si="10"/>
        <v>2</v>
      </c>
      <c r="V100" s="8">
        <f t="shared" si="11"/>
        <v>4</v>
      </c>
    </row>
    <row r="101" spans="1:22" ht="21.75" customHeight="1">
      <c r="A101" s="1" t="s">
        <v>54</v>
      </c>
      <c r="B101" s="10" t="s">
        <v>86</v>
      </c>
      <c r="C101" s="10">
        <v>0</v>
      </c>
      <c r="D101" s="10">
        <v>0</v>
      </c>
      <c r="E101" s="10">
        <v>0</v>
      </c>
      <c r="F101" s="8">
        <f t="shared" si="7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8"/>
        <v>0</v>
      </c>
      <c r="L101" s="10">
        <v>0</v>
      </c>
      <c r="M101" s="158">
        <v>1</v>
      </c>
      <c r="N101" s="10">
        <v>5</v>
      </c>
      <c r="O101" s="19">
        <v>6</v>
      </c>
      <c r="P101" s="8">
        <f t="shared" si="9"/>
        <v>12</v>
      </c>
      <c r="Q101" s="10">
        <v>0</v>
      </c>
      <c r="R101" s="10">
        <v>1</v>
      </c>
      <c r="S101" s="10">
        <v>0</v>
      </c>
      <c r="T101" s="10">
        <v>0</v>
      </c>
      <c r="U101" s="8">
        <f t="shared" si="10"/>
        <v>1</v>
      </c>
      <c r="V101" s="8">
        <f t="shared" si="11"/>
        <v>13</v>
      </c>
    </row>
    <row r="102" spans="1:22" ht="21.75" customHeight="1">
      <c r="A102" s="81" t="s">
        <v>55</v>
      </c>
      <c r="B102" s="82" t="s">
        <v>15</v>
      </c>
      <c r="C102" s="82">
        <v>0</v>
      </c>
      <c r="D102" s="82">
        <v>0</v>
      </c>
      <c r="E102" s="82">
        <v>0</v>
      </c>
      <c r="F102" s="94">
        <f t="shared" si="7"/>
        <v>0</v>
      </c>
      <c r="G102" s="82">
        <v>0</v>
      </c>
      <c r="H102" s="82">
        <v>0</v>
      </c>
      <c r="I102" s="82">
        <v>0</v>
      </c>
      <c r="J102" s="82">
        <v>0</v>
      </c>
      <c r="K102" s="94">
        <f t="shared" si="8"/>
        <v>0</v>
      </c>
      <c r="L102" s="82">
        <v>0</v>
      </c>
      <c r="M102" s="159">
        <v>2</v>
      </c>
      <c r="N102" s="82">
        <v>13</v>
      </c>
      <c r="O102" s="89">
        <v>0</v>
      </c>
      <c r="P102" s="94">
        <f t="shared" si="9"/>
        <v>15</v>
      </c>
      <c r="Q102" s="82">
        <v>0</v>
      </c>
      <c r="R102" s="82">
        <v>0</v>
      </c>
      <c r="S102" s="82">
        <v>1</v>
      </c>
      <c r="T102" s="82">
        <v>0</v>
      </c>
      <c r="U102" s="8">
        <f t="shared" si="10"/>
        <v>1</v>
      </c>
      <c r="V102" s="94">
        <f t="shared" si="11"/>
        <v>16</v>
      </c>
    </row>
    <row r="103" spans="1:22" ht="21.75" customHeight="1">
      <c r="A103" s="1" t="s">
        <v>56</v>
      </c>
      <c r="B103" s="10" t="s">
        <v>37</v>
      </c>
      <c r="C103" s="10">
        <v>0</v>
      </c>
      <c r="D103" s="10">
        <v>0</v>
      </c>
      <c r="E103" s="10">
        <v>0</v>
      </c>
      <c r="F103" s="142">
        <f t="shared" si="7"/>
        <v>0</v>
      </c>
      <c r="G103" s="10">
        <v>0</v>
      </c>
      <c r="H103" s="10">
        <v>0</v>
      </c>
      <c r="I103" s="10">
        <v>0</v>
      </c>
      <c r="J103" s="10">
        <v>0</v>
      </c>
      <c r="K103" s="142">
        <f>SUM(G103:J103)</f>
        <v>0</v>
      </c>
      <c r="L103" s="10">
        <v>0</v>
      </c>
      <c r="M103" s="158">
        <v>6</v>
      </c>
      <c r="N103" s="10">
        <v>6</v>
      </c>
      <c r="O103" s="19">
        <v>0</v>
      </c>
      <c r="P103" s="142">
        <f>SUM(L103:O103)</f>
        <v>12</v>
      </c>
      <c r="Q103" s="10">
        <v>0</v>
      </c>
      <c r="R103" s="10">
        <v>3</v>
      </c>
      <c r="S103" s="10">
        <v>0</v>
      </c>
      <c r="T103" s="10">
        <v>0</v>
      </c>
      <c r="U103" s="8">
        <f t="shared" si="10"/>
        <v>3</v>
      </c>
      <c r="V103" s="142">
        <f>SUM(K103,P103,U103)</f>
        <v>15</v>
      </c>
    </row>
    <row r="104" spans="1:23" s="41" customFormat="1" ht="21.75" customHeight="1">
      <c r="A104" s="81" t="s">
        <v>57</v>
      </c>
      <c r="B104" s="82" t="s">
        <v>247</v>
      </c>
      <c r="C104" s="82">
        <v>0</v>
      </c>
      <c r="D104" s="82">
        <v>0</v>
      </c>
      <c r="E104" s="82">
        <v>0</v>
      </c>
      <c r="F104" s="145">
        <f t="shared" si="7"/>
        <v>0</v>
      </c>
      <c r="G104" s="82">
        <v>0</v>
      </c>
      <c r="H104" s="82">
        <v>0</v>
      </c>
      <c r="I104" s="82">
        <v>0</v>
      </c>
      <c r="J104" s="82">
        <v>0</v>
      </c>
      <c r="K104" s="145">
        <f>SUM(G104:J104)</f>
        <v>0</v>
      </c>
      <c r="L104" s="82">
        <v>0</v>
      </c>
      <c r="M104" s="159">
        <v>6</v>
      </c>
      <c r="N104" s="82">
        <v>0</v>
      </c>
      <c r="O104" s="89">
        <v>0</v>
      </c>
      <c r="P104" s="145">
        <f>SUM(L104:O104)</f>
        <v>6</v>
      </c>
      <c r="Q104" s="82">
        <v>0</v>
      </c>
      <c r="R104" s="82">
        <v>1</v>
      </c>
      <c r="S104" s="82">
        <v>0</v>
      </c>
      <c r="T104" s="82">
        <v>0</v>
      </c>
      <c r="U104" s="94">
        <f t="shared" si="10"/>
        <v>1</v>
      </c>
      <c r="V104" s="145">
        <f>SUM(K104,P104,U104)</f>
        <v>7</v>
      </c>
      <c r="W104" s="13"/>
    </row>
    <row r="105" spans="1:23" s="41" customFormat="1" ht="21.75" customHeight="1">
      <c r="A105" s="72" t="s">
        <v>58</v>
      </c>
      <c r="B105" s="17" t="s">
        <v>17</v>
      </c>
      <c r="C105" s="17">
        <v>0</v>
      </c>
      <c r="D105" s="17">
        <v>0</v>
      </c>
      <c r="E105" s="17">
        <v>0</v>
      </c>
      <c r="F105" s="16">
        <f>SUM(C105:E105)</f>
        <v>0</v>
      </c>
      <c r="G105" s="17">
        <v>0</v>
      </c>
      <c r="H105" s="17">
        <v>0</v>
      </c>
      <c r="I105" s="17">
        <v>0</v>
      </c>
      <c r="J105" s="17">
        <v>0</v>
      </c>
      <c r="K105" s="16">
        <f>SUM(G105:J105)</f>
        <v>0</v>
      </c>
      <c r="L105" s="17">
        <v>0</v>
      </c>
      <c r="M105" s="161">
        <v>9</v>
      </c>
      <c r="N105" s="17">
        <v>0</v>
      </c>
      <c r="O105" s="20">
        <v>0</v>
      </c>
      <c r="P105" s="16">
        <f>SUM(L105:O105)</f>
        <v>9</v>
      </c>
      <c r="Q105" s="17">
        <v>0</v>
      </c>
      <c r="R105" s="17">
        <v>1</v>
      </c>
      <c r="S105" s="17">
        <v>0</v>
      </c>
      <c r="T105" s="17">
        <v>0</v>
      </c>
      <c r="U105" s="16">
        <f>SUM(Q105:T105)</f>
        <v>1</v>
      </c>
      <c r="V105" s="16">
        <f>SUM(K105,P105,U105)</f>
        <v>10</v>
      </c>
      <c r="W105" s="13"/>
    </row>
    <row r="106" spans="1:23" s="41" customFormat="1" ht="21.75" customHeight="1">
      <c r="A106" s="23"/>
      <c r="B106" s="11"/>
      <c r="C106" s="11"/>
      <c r="D106" s="11"/>
      <c r="E106" s="11"/>
      <c r="F106" s="43"/>
      <c r="G106" s="11"/>
      <c r="H106" s="11"/>
      <c r="I106" s="11"/>
      <c r="J106" s="11"/>
      <c r="K106" s="43"/>
      <c r="L106" s="366" t="s">
        <v>322</v>
      </c>
      <c r="M106" s="378"/>
      <c r="N106" s="95"/>
      <c r="O106" s="96"/>
      <c r="P106" s="43"/>
      <c r="Q106" s="96"/>
      <c r="R106" s="96"/>
      <c r="S106" s="96"/>
      <c r="T106" s="97"/>
      <c r="U106" s="43"/>
      <c r="V106" s="43"/>
      <c r="W106" s="13"/>
    </row>
    <row r="107" spans="1:22" ht="21.75" customHeight="1">
      <c r="A107" s="35" t="s">
        <v>59</v>
      </c>
      <c r="B107" s="9" t="s">
        <v>174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57">
        <v>0</v>
      </c>
      <c r="N107" s="9">
        <v>0</v>
      </c>
      <c r="O107" s="9">
        <v>0</v>
      </c>
      <c r="P107" s="8">
        <f t="shared" si="9"/>
        <v>0</v>
      </c>
      <c r="Q107" s="9">
        <v>0</v>
      </c>
      <c r="R107" s="9">
        <v>2</v>
      </c>
      <c r="S107" s="9">
        <v>0</v>
      </c>
      <c r="T107" s="9">
        <v>0</v>
      </c>
      <c r="U107" s="8">
        <f>SUM(Q107:T107)</f>
        <v>2</v>
      </c>
      <c r="V107" s="8">
        <f t="shared" si="11"/>
        <v>2</v>
      </c>
    </row>
    <row r="108" spans="1:22" ht="21.75" customHeight="1">
      <c r="A108" s="35" t="s">
        <v>60</v>
      </c>
      <c r="B108" s="9" t="s">
        <v>18</v>
      </c>
      <c r="C108" s="9">
        <v>0</v>
      </c>
      <c r="D108" s="9">
        <v>1</v>
      </c>
      <c r="E108" s="9">
        <v>0</v>
      </c>
      <c r="F108" s="8">
        <f>SUM(C108:E108)</f>
        <v>1</v>
      </c>
      <c r="G108" s="9">
        <v>1</v>
      </c>
      <c r="H108" s="9">
        <v>0</v>
      </c>
      <c r="I108" s="9">
        <v>0</v>
      </c>
      <c r="J108" s="9">
        <v>0</v>
      </c>
      <c r="K108" s="8">
        <f t="shared" si="8"/>
        <v>1</v>
      </c>
      <c r="L108" s="9">
        <v>0</v>
      </c>
      <c r="M108" s="157">
        <v>3</v>
      </c>
      <c r="N108" s="9">
        <v>4</v>
      </c>
      <c r="O108" s="21">
        <v>0</v>
      </c>
      <c r="P108" s="8">
        <f t="shared" si="9"/>
        <v>7</v>
      </c>
      <c r="Q108" s="9">
        <v>3</v>
      </c>
      <c r="R108" s="9">
        <v>2</v>
      </c>
      <c r="S108" s="9">
        <v>0</v>
      </c>
      <c r="T108" s="9">
        <v>0</v>
      </c>
      <c r="U108" s="142">
        <f aca="true" t="shared" si="12" ref="U108:U125">SUM(Q108:T108)</f>
        <v>5</v>
      </c>
      <c r="V108" s="142">
        <f t="shared" si="11"/>
        <v>13</v>
      </c>
    </row>
    <row r="109" spans="1:22" ht="21.75" customHeight="1">
      <c r="A109" s="1" t="s">
        <v>61</v>
      </c>
      <c r="B109" s="10" t="s">
        <v>19</v>
      </c>
      <c r="C109" s="10">
        <v>0</v>
      </c>
      <c r="D109" s="10">
        <v>0</v>
      </c>
      <c r="E109" s="10">
        <v>0</v>
      </c>
      <c r="F109" s="8">
        <f>SUM(C109:E109)</f>
        <v>0</v>
      </c>
      <c r="G109" s="10">
        <v>0</v>
      </c>
      <c r="H109" s="10">
        <v>0</v>
      </c>
      <c r="I109" s="10">
        <v>0</v>
      </c>
      <c r="J109" s="10">
        <v>0</v>
      </c>
      <c r="K109" s="8">
        <f t="shared" si="8"/>
        <v>0</v>
      </c>
      <c r="L109" s="10">
        <v>0</v>
      </c>
      <c r="M109" s="158">
        <v>4</v>
      </c>
      <c r="N109" s="10">
        <v>9</v>
      </c>
      <c r="O109" s="19">
        <v>0</v>
      </c>
      <c r="P109" s="8">
        <f t="shared" si="9"/>
        <v>13</v>
      </c>
      <c r="Q109" s="10">
        <v>0</v>
      </c>
      <c r="R109" s="10">
        <v>0</v>
      </c>
      <c r="S109" s="10">
        <v>0</v>
      </c>
      <c r="T109" s="10">
        <v>0</v>
      </c>
      <c r="U109" s="142">
        <f t="shared" si="12"/>
        <v>0</v>
      </c>
      <c r="V109" s="8">
        <f t="shared" si="11"/>
        <v>13</v>
      </c>
    </row>
    <row r="110" spans="1:22" ht="21.75" customHeight="1">
      <c r="A110" s="1" t="s">
        <v>290</v>
      </c>
      <c r="B110" s="10" t="s">
        <v>110</v>
      </c>
      <c r="C110" s="10">
        <v>0</v>
      </c>
      <c r="D110" s="10">
        <v>0</v>
      </c>
      <c r="E110" s="10">
        <v>0</v>
      </c>
      <c r="F110" s="8">
        <f>SUM(C110:E110)</f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8"/>
        <v>0</v>
      </c>
      <c r="L110" s="10">
        <v>0</v>
      </c>
      <c r="M110" s="158">
        <v>0</v>
      </c>
      <c r="N110" s="10">
        <v>0</v>
      </c>
      <c r="O110" s="10">
        <v>0</v>
      </c>
      <c r="P110" s="8">
        <f t="shared" si="9"/>
        <v>0</v>
      </c>
      <c r="Q110" s="10">
        <v>0</v>
      </c>
      <c r="R110" s="10">
        <v>1</v>
      </c>
      <c r="S110" s="10">
        <v>0</v>
      </c>
      <c r="T110" s="10">
        <v>0</v>
      </c>
      <c r="U110" s="142">
        <f t="shared" si="12"/>
        <v>1</v>
      </c>
      <c r="V110" s="8">
        <f t="shared" si="11"/>
        <v>1</v>
      </c>
    </row>
    <row r="111" spans="1:23" s="39" customFormat="1" ht="21.75" customHeight="1">
      <c r="A111" s="1" t="s">
        <v>63</v>
      </c>
      <c r="B111" s="10" t="s">
        <v>42</v>
      </c>
      <c r="C111" s="10">
        <v>2</v>
      </c>
      <c r="D111" s="10">
        <v>10</v>
      </c>
      <c r="E111" s="10">
        <v>2</v>
      </c>
      <c r="F111" s="8">
        <f>SUM(C111:E111)</f>
        <v>14</v>
      </c>
      <c r="G111" s="10">
        <v>11</v>
      </c>
      <c r="H111" s="10">
        <v>3</v>
      </c>
      <c r="I111" s="10">
        <v>0</v>
      </c>
      <c r="J111" s="10">
        <v>0</v>
      </c>
      <c r="K111" s="8">
        <f t="shared" si="8"/>
        <v>14</v>
      </c>
      <c r="L111" s="10">
        <v>0</v>
      </c>
      <c r="M111" s="158">
        <v>0</v>
      </c>
      <c r="N111" s="10">
        <v>1</v>
      </c>
      <c r="O111" s="19">
        <v>0</v>
      </c>
      <c r="P111" s="8">
        <f t="shared" si="9"/>
        <v>1</v>
      </c>
      <c r="Q111" s="10">
        <v>0</v>
      </c>
      <c r="R111" s="10">
        <v>1</v>
      </c>
      <c r="S111" s="10">
        <v>0</v>
      </c>
      <c r="T111" s="10">
        <v>0</v>
      </c>
      <c r="U111" s="142">
        <f t="shared" si="12"/>
        <v>1</v>
      </c>
      <c r="V111" s="8">
        <f t="shared" si="11"/>
        <v>16</v>
      </c>
      <c r="W111" s="38"/>
    </row>
    <row r="112" spans="1:23" s="39" customFormat="1" ht="21.75" customHeight="1">
      <c r="A112" s="1" t="s">
        <v>180</v>
      </c>
      <c r="B112" s="10" t="s">
        <v>138</v>
      </c>
      <c r="C112" s="10">
        <v>0</v>
      </c>
      <c r="D112" s="10">
        <v>0</v>
      </c>
      <c r="E112" s="10">
        <v>0</v>
      </c>
      <c r="F112" s="8">
        <v>0</v>
      </c>
      <c r="G112" s="10">
        <v>0</v>
      </c>
      <c r="H112" s="10">
        <v>0</v>
      </c>
      <c r="I112" s="10">
        <v>0</v>
      </c>
      <c r="J112" s="10">
        <v>0</v>
      </c>
      <c r="K112" s="8">
        <f t="shared" si="8"/>
        <v>0</v>
      </c>
      <c r="L112" s="10">
        <v>0</v>
      </c>
      <c r="M112" s="158">
        <v>0</v>
      </c>
      <c r="N112" s="10">
        <v>1</v>
      </c>
      <c r="O112" s="19">
        <v>0</v>
      </c>
      <c r="P112" s="8">
        <f t="shared" si="9"/>
        <v>1</v>
      </c>
      <c r="Q112" s="10">
        <v>0</v>
      </c>
      <c r="R112" s="10">
        <v>1</v>
      </c>
      <c r="S112" s="10">
        <v>0</v>
      </c>
      <c r="T112" s="10">
        <v>0</v>
      </c>
      <c r="U112" s="142">
        <f t="shared" si="12"/>
        <v>1</v>
      </c>
      <c r="V112" s="8">
        <f t="shared" si="11"/>
        <v>2</v>
      </c>
      <c r="W112" s="38"/>
    </row>
    <row r="113" spans="1:23" s="39" customFormat="1" ht="21.75" customHeight="1">
      <c r="A113" s="1" t="s">
        <v>302</v>
      </c>
      <c r="B113" s="10" t="s">
        <v>183</v>
      </c>
      <c r="C113" s="10">
        <v>0</v>
      </c>
      <c r="D113" s="10">
        <v>0</v>
      </c>
      <c r="E113" s="10">
        <v>0</v>
      </c>
      <c r="F113" s="8"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>SUM(G113:J113)</f>
        <v>0</v>
      </c>
      <c r="L113" s="10">
        <v>0</v>
      </c>
      <c r="M113" s="158">
        <v>0</v>
      </c>
      <c r="N113" s="10">
        <v>1</v>
      </c>
      <c r="O113" s="19">
        <v>0</v>
      </c>
      <c r="P113" s="8">
        <f>SUM(L113:O113)</f>
        <v>1</v>
      </c>
      <c r="Q113" s="10">
        <v>0</v>
      </c>
      <c r="R113" s="10">
        <v>1</v>
      </c>
      <c r="S113" s="10">
        <v>0</v>
      </c>
      <c r="T113" s="10">
        <v>0</v>
      </c>
      <c r="U113" s="142">
        <f>SUM(Q113:T113)</f>
        <v>1</v>
      </c>
      <c r="V113" s="8">
        <f>SUM(K113,P113,U113)</f>
        <v>2</v>
      </c>
      <c r="W113" s="38"/>
    </row>
    <row r="114" spans="1:22" ht="21.75" customHeight="1">
      <c r="A114" s="1" t="s">
        <v>101</v>
      </c>
      <c r="B114" s="10" t="s">
        <v>98</v>
      </c>
      <c r="C114" s="10">
        <v>0</v>
      </c>
      <c r="D114" s="10">
        <v>4</v>
      </c>
      <c r="E114" s="10">
        <v>1</v>
      </c>
      <c r="F114" s="8">
        <f aca="true" t="shared" si="13" ref="F114:F125">SUM(C114:E114)</f>
        <v>5</v>
      </c>
      <c r="G114" s="10">
        <v>4</v>
      </c>
      <c r="H114" s="10">
        <v>1</v>
      </c>
      <c r="I114" s="10">
        <v>0</v>
      </c>
      <c r="J114" s="10">
        <v>0</v>
      </c>
      <c r="K114" s="8">
        <f t="shared" si="8"/>
        <v>5</v>
      </c>
      <c r="L114" s="10">
        <v>0</v>
      </c>
      <c r="M114" s="158">
        <v>0</v>
      </c>
      <c r="N114" s="10">
        <v>0</v>
      </c>
      <c r="O114" s="19">
        <v>0</v>
      </c>
      <c r="P114" s="8">
        <f t="shared" si="9"/>
        <v>0</v>
      </c>
      <c r="Q114" s="10">
        <v>0</v>
      </c>
      <c r="R114" s="10">
        <v>0</v>
      </c>
      <c r="S114" s="10">
        <v>0</v>
      </c>
      <c r="T114" s="10">
        <v>0</v>
      </c>
      <c r="U114" s="142">
        <f t="shared" si="12"/>
        <v>0</v>
      </c>
      <c r="V114" s="8">
        <f t="shared" si="11"/>
        <v>5</v>
      </c>
    </row>
    <row r="115" spans="1:22" ht="21.75" customHeight="1">
      <c r="A115" s="1" t="s">
        <v>102</v>
      </c>
      <c r="B115" s="10" t="s">
        <v>99</v>
      </c>
      <c r="C115" s="10">
        <v>2</v>
      </c>
      <c r="D115" s="10">
        <v>4</v>
      </c>
      <c r="E115" s="10">
        <v>0</v>
      </c>
      <c r="F115" s="8">
        <f t="shared" si="13"/>
        <v>6</v>
      </c>
      <c r="G115" s="10">
        <v>6</v>
      </c>
      <c r="H115" s="10">
        <v>0</v>
      </c>
      <c r="I115" s="10">
        <v>0</v>
      </c>
      <c r="J115" s="10">
        <v>0</v>
      </c>
      <c r="K115" s="8">
        <f t="shared" si="8"/>
        <v>6</v>
      </c>
      <c r="L115" s="10">
        <v>0</v>
      </c>
      <c r="M115" s="158">
        <v>4</v>
      </c>
      <c r="N115" s="10">
        <v>0</v>
      </c>
      <c r="O115" s="19">
        <v>0</v>
      </c>
      <c r="P115" s="8">
        <f t="shared" si="9"/>
        <v>4</v>
      </c>
      <c r="Q115" s="10">
        <v>0</v>
      </c>
      <c r="R115" s="10">
        <v>2</v>
      </c>
      <c r="S115" s="10">
        <v>0</v>
      </c>
      <c r="T115" s="10">
        <v>0</v>
      </c>
      <c r="U115" s="142">
        <f t="shared" si="12"/>
        <v>2</v>
      </c>
      <c r="V115" s="8">
        <f t="shared" si="11"/>
        <v>12</v>
      </c>
    </row>
    <row r="116" spans="1:22" ht="21.75" customHeight="1">
      <c r="A116" s="1" t="s">
        <v>230</v>
      </c>
      <c r="B116" s="10" t="s">
        <v>115</v>
      </c>
      <c r="C116" s="10">
        <v>0</v>
      </c>
      <c r="D116" s="10">
        <v>0</v>
      </c>
      <c r="E116" s="10">
        <v>0</v>
      </c>
      <c r="F116" s="8">
        <f t="shared" si="13"/>
        <v>0</v>
      </c>
      <c r="G116" s="10">
        <v>0</v>
      </c>
      <c r="H116" s="10">
        <v>0</v>
      </c>
      <c r="I116" s="10">
        <v>0</v>
      </c>
      <c r="J116" s="10">
        <v>0</v>
      </c>
      <c r="K116" s="8">
        <f t="shared" si="8"/>
        <v>0</v>
      </c>
      <c r="L116" s="10">
        <v>0</v>
      </c>
      <c r="M116" s="158">
        <v>3</v>
      </c>
      <c r="N116" s="10">
        <v>0</v>
      </c>
      <c r="O116" s="19">
        <v>0</v>
      </c>
      <c r="P116" s="8">
        <f t="shared" si="9"/>
        <v>3</v>
      </c>
      <c r="Q116" s="10">
        <v>0</v>
      </c>
      <c r="R116" s="10">
        <v>0</v>
      </c>
      <c r="S116" s="10">
        <v>0</v>
      </c>
      <c r="T116" s="10">
        <v>0</v>
      </c>
      <c r="U116" s="142">
        <f t="shared" si="12"/>
        <v>0</v>
      </c>
      <c r="V116" s="8">
        <f t="shared" si="11"/>
        <v>3</v>
      </c>
    </row>
    <row r="117" spans="1:22" ht="21.75" customHeight="1">
      <c r="A117" s="1" t="s">
        <v>294</v>
      </c>
      <c r="B117" s="10" t="s">
        <v>103</v>
      </c>
      <c r="C117" s="10">
        <v>0</v>
      </c>
      <c r="D117" s="10">
        <v>0</v>
      </c>
      <c r="E117" s="10">
        <v>0</v>
      </c>
      <c r="F117" s="8">
        <f t="shared" si="13"/>
        <v>0</v>
      </c>
      <c r="G117" s="10">
        <v>0</v>
      </c>
      <c r="H117" s="10">
        <v>0</v>
      </c>
      <c r="I117" s="10">
        <v>0</v>
      </c>
      <c r="J117" s="10">
        <v>0</v>
      </c>
      <c r="K117" s="8">
        <f t="shared" si="8"/>
        <v>0</v>
      </c>
      <c r="L117" s="10">
        <v>0</v>
      </c>
      <c r="M117" s="158">
        <v>1</v>
      </c>
      <c r="N117" s="10">
        <v>1</v>
      </c>
      <c r="O117" s="19">
        <v>0</v>
      </c>
      <c r="P117" s="8">
        <f t="shared" si="9"/>
        <v>2</v>
      </c>
      <c r="Q117" s="10">
        <v>0</v>
      </c>
      <c r="R117" s="10">
        <v>1</v>
      </c>
      <c r="S117" s="10">
        <v>1</v>
      </c>
      <c r="T117" s="10">
        <v>0</v>
      </c>
      <c r="U117" s="142">
        <f t="shared" si="12"/>
        <v>2</v>
      </c>
      <c r="V117" s="8">
        <f t="shared" si="11"/>
        <v>4</v>
      </c>
    </row>
    <row r="118" spans="1:22" ht="21.75" customHeight="1">
      <c r="A118" s="1" t="s">
        <v>293</v>
      </c>
      <c r="B118" s="10" t="s">
        <v>239</v>
      </c>
      <c r="C118" s="10">
        <v>0</v>
      </c>
      <c r="D118" s="10">
        <v>0</v>
      </c>
      <c r="E118" s="10">
        <v>0</v>
      </c>
      <c r="F118" s="8">
        <f t="shared" si="13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8"/>
        <v>0</v>
      </c>
      <c r="L118" s="10">
        <v>0</v>
      </c>
      <c r="M118" s="158">
        <v>0</v>
      </c>
      <c r="N118" s="10">
        <v>1</v>
      </c>
      <c r="O118" s="19">
        <v>0</v>
      </c>
      <c r="P118" s="8">
        <f t="shared" si="9"/>
        <v>1</v>
      </c>
      <c r="Q118" s="10">
        <v>0</v>
      </c>
      <c r="R118" s="10">
        <v>1</v>
      </c>
      <c r="S118" s="10">
        <v>1</v>
      </c>
      <c r="T118" s="10">
        <v>0</v>
      </c>
      <c r="U118" s="142">
        <f t="shared" si="12"/>
        <v>2</v>
      </c>
      <c r="V118" s="8">
        <f t="shared" si="11"/>
        <v>3</v>
      </c>
    </row>
    <row r="119" spans="1:22" ht="21.75" customHeight="1">
      <c r="A119" s="1" t="s">
        <v>300</v>
      </c>
      <c r="B119" s="10" t="s">
        <v>301</v>
      </c>
      <c r="C119" s="10">
        <v>0</v>
      </c>
      <c r="D119" s="10">
        <v>0</v>
      </c>
      <c r="E119" s="10">
        <v>1</v>
      </c>
      <c r="F119" s="8">
        <f>SUM(C119:E119)</f>
        <v>1</v>
      </c>
      <c r="G119" s="10">
        <v>1</v>
      </c>
      <c r="H119" s="10">
        <v>0</v>
      </c>
      <c r="I119" s="10">
        <v>0</v>
      </c>
      <c r="J119" s="10">
        <v>0</v>
      </c>
      <c r="K119" s="8">
        <f>SUM(G119:J119)</f>
        <v>1</v>
      </c>
      <c r="L119" s="10">
        <v>0</v>
      </c>
      <c r="M119" s="158">
        <v>0</v>
      </c>
      <c r="N119" s="10">
        <v>0</v>
      </c>
      <c r="O119" s="19">
        <v>0</v>
      </c>
      <c r="P119" s="8">
        <f>SUM(L119:O119)</f>
        <v>0</v>
      </c>
      <c r="Q119" s="10">
        <v>0</v>
      </c>
      <c r="R119" s="10">
        <v>0</v>
      </c>
      <c r="S119" s="10">
        <v>0</v>
      </c>
      <c r="T119" s="10">
        <v>0</v>
      </c>
      <c r="U119" s="142">
        <f>SUM(Q119:T119)</f>
        <v>0</v>
      </c>
      <c r="V119" s="8">
        <f>SUM(K119,P119,U119)</f>
        <v>1</v>
      </c>
    </row>
    <row r="120" spans="1:22" ht="21.75" customHeight="1">
      <c r="A120" s="35" t="s">
        <v>64</v>
      </c>
      <c r="B120" s="9" t="s">
        <v>190</v>
      </c>
      <c r="C120" s="9">
        <v>0</v>
      </c>
      <c r="D120" s="9">
        <v>0</v>
      </c>
      <c r="E120" s="9">
        <v>0</v>
      </c>
      <c r="F120" s="8">
        <f t="shared" si="13"/>
        <v>0</v>
      </c>
      <c r="G120" s="9">
        <v>0</v>
      </c>
      <c r="H120" s="9">
        <v>0</v>
      </c>
      <c r="I120" s="9">
        <v>0</v>
      </c>
      <c r="J120" s="9">
        <v>0</v>
      </c>
      <c r="K120" s="8">
        <f t="shared" si="8"/>
        <v>0</v>
      </c>
      <c r="L120" s="9">
        <v>0</v>
      </c>
      <c r="M120" s="157">
        <v>4</v>
      </c>
      <c r="N120" s="9">
        <v>1</v>
      </c>
      <c r="O120" s="21">
        <v>0</v>
      </c>
      <c r="P120" s="8">
        <f t="shared" si="9"/>
        <v>5</v>
      </c>
      <c r="Q120" s="9">
        <v>0</v>
      </c>
      <c r="R120" s="9">
        <v>4</v>
      </c>
      <c r="S120" s="9">
        <v>1</v>
      </c>
      <c r="T120" s="9">
        <v>0</v>
      </c>
      <c r="U120" s="142">
        <f t="shared" si="12"/>
        <v>5</v>
      </c>
      <c r="V120" s="8">
        <f t="shared" si="11"/>
        <v>10</v>
      </c>
    </row>
    <row r="121" spans="1:22" ht="21.75" customHeight="1">
      <c r="A121" s="1" t="s">
        <v>65</v>
      </c>
      <c r="B121" s="10" t="s">
        <v>143</v>
      </c>
      <c r="C121" s="10">
        <v>2</v>
      </c>
      <c r="D121" s="10">
        <v>25</v>
      </c>
      <c r="E121" s="10">
        <v>9</v>
      </c>
      <c r="F121" s="8">
        <f t="shared" si="13"/>
        <v>36</v>
      </c>
      <c r="G121" s="10">
        <v>35</v>
      </c>
      <c r="H121" s="10">
        <v>1</v>
      </c>
      <c r="I121" s="10">
        <v>0</v>
      </c>
      <c r="J121" s="10">
        <v>0</v>
      </c>
      <c r="K121" s="8">
        <f t="shared" si="8"/>
        <v>36</v>
      </c>
      <c r="L121" s="10">
        <v>0</v>
      </c>
      <c r="M121" s="158">
        <v>2</v>
      </c>
      <c r="N121" s="10">
        <v>0</v>
      </c>
      <c r="O121" s="19">
        <v>0</v>
      </c>
      <c r="P121" s="8">
        <f t="shared" si="9"/>
        <v>2</v>
      </c>
      <c r="Q121" s="10">
        <v>1</v>
      </c>
      <c r="R121" s="10">
        <v>1</v>
      </c>
      <c r="S121" s="10">
        <v>0</v>
      </c>
      <c r="T121" s="10">
        <v>0</v>
      </c>
      <c r="U121" s="142">
        <f t="shared" si="12"/>
        <v>2</v>
      </c>
      <c r="V121" s="8">
        <f t="shared" si="11"/>
        <v>40</v>
      </c>
    </row>
    <row r="122" spans="1:22" ht="21.75" customHeight="1">
      <c r="A122" s="1" t="s">
        <v>93</v>
      </c>
      <c r="B122" s="10" t="s">
        <v>196</v>
      </c>
      <c r="C122" s="10">
        <v>0</v>
      </c>
      <c r="D122" s="10">
        <v>11</v>
      </c>
      <c r="E122" s="10">
        <v>5</v>
      </c>
      <c r="F122" s="8">
        <f t="shared" si="13"/>
        <v>16</v>
      </c>
      <c r="G122" s="10">
        <v>15</v>
      </c>
      <c r="H122" s="10">
        <v>1</v>
      </c>
      <c r="I122" s="10">
        <v>0</v>
      </c>
      <c r="J122" s="10">
        <v>0</v>
      </c>
      <c r="K122" s="8">
        <f t="shared" si="8"/>
        <v>16</v>
      </c>
      <c r="L122" s="10">
        <v>0</v>
      </c>
      <c r="M122" s="158">
        <v>0</v>
      </c>
      <c r="N122" s="10">
        <v>0</v>
      </c>
      <c r="O122" s="19">
        <v>0</v>
      </c>
      <c r="P122" s="8">
        <f t="shared" si="9"/>
        <v>0</v>
      </c>
      <c r="Q122" s="10">
        <v>0</v>
      </c>
      <c r="R122" s="10">
        <v>0</v>
      </c>
      <c r="S122" s="10">
        <v>0</v>
      </c>
      <c r="T122" s="10">
        <v>0</v>
      </c>
      <c r="U122" s="142">
        <f t="shared" si="12"/>
        <v>0</v>
      </c>
      <c r="V122" s="8">
        <f t="shared" si="11"/>
        <v>16</v>
      </c>
    </row>
    <row r="123" spans="1:22" ht="21.75" customHeight="1">
      <c r="A123" s="1" t="s">
        <v>66</v>
      </c>
      <c r="B123" s="10" t="s">
        <v>8</v>
      </c>
      <c r="C123" s="10">
        <v>1</v>
      </c>
      <c r="D123" s="10">
        <v>26</v>
      </c>
      <c r="E123" s="10">
        <v>2</v>
      </c>
      <c r="F123" s="8">
        <f t="shared" si="13"/>
        <v>29</v>
      </c>
      <c r="G123" s="10">
        <v>29</v>
      </c>
      <c r="H123" s="10">
        <v>0</v>
      </c>
      <c r="I123" s="10">
        <v>0</v>
      </c>
      <c r="J123" s="10">
        <v>0</v>
      </c>
      <c r="K123" s="8">
        <f t="shared" si="8"/>
        <v>29</v>
      </c>
      <c r="L123" s="10">
        <v>0</v>
      </c>
      <c r="M123" s="158">
        <v>0</v>
      </c>
      <c r="N123" s="10">
        <v>0</v>
      </c>
      <c r="O123" s="19">
        <v>0</v>
      </c>
      <c r="P123" s="8">
        <f t="shared" si="9"/>
        <v>0</v>
      </c>
      <c r="Q123" s="10">
        <v>0</v>
      </c>
      <c r="R123" s="10">
        <v>0</v>
      </c>
      <c r="S123" s="10">
        <v>0</v>
      </c>
      <c r="T123" s="10">
        <v>0</v>
      </c>
      <c r="U123" s="142">
        <f t="shared" si="12"/>
        <v>0</v>
      </c>
      <c r="V123" s="8">
        <f t="shared" si="11"/>
        <v>29</v>
      </c>
    </row>
    <row r="124" spans="1:22" ht="21.75" customHeight="1">
      <c r="A124" s="1" t="s">
        <v>67</v>
      </c>
      <c r="B124" s="10" t="s">
        <v>231</v>
      </c>
      <c r="C124" s="10">
        <v>4</v>
      </c>
      <c r="D124" s="10">
        <v>8</v>
      </c>
      <c r="E124" s="10">
        <v>1</v>
      </c>
      <c r="F124" s="8">
        <f t="shared" si="13"/>
        <v>13</v>
      </c>
      <c r="G124" s="10">
        <v>13</v>
      </c>
      <c r="H124" s="10">
        <v>0</v>
      </c>
      <c r="I124" s="10">
        <v>0</v>
      </c>
      <c r="J124" s="10">
        <v>0</v>
      </c>
      <c r="K124" s="8">
        <f t="shared" si="8"/>
        <v>13</v>
      </c>
      <c r="L124" s="10">
        <v>0</v>
      </c>
      <c r="M124" s="158">
        <v>1</v>
      </c>
      <c r="N124" s="10">
        <v>0</v>
      </c>
      <c r="O124" s="19">
        <v>0</v>
      </c>
      <c r="P124" s="8">
        <f t="shared" si="9"/>
        <v>1</v>
      </c>
      <c r="Q124" s="10">
        <v>0</v>
      </c>
      <c r="R124" s="10">
        <v>0</v>
      </c>
      <c r="S124" s="10">
        <v>0</v>
      </c>
      <c r="T124" s="10">
        <v>0</v>
      </c>
      <c r="U124" s="142">
        <f t="shared" si="12"/>
        <v>0</v>
      </c>
      <c r="V124" s="8">
        <f t="shared" si="11"/>
        <v>14</v>
      </c>
    </row>
    <row r="125" spans="1:22" ht="21.75" customHeight="1">
      <c r="A125" s="1"/>
      <c r="B125" s="10" t="s">
        <v>232</v>
      </c>
      <c r="C125" s="10">
        <v>0</v>
      </c>
      <c r="D125" s="10">
        <v>4</v>
      </c>
      <c r="E125" s="10">
        <v>1</v>
      </c>
      <c r="F125" s="8">
        <f t="shared" si="13"/>
        <v>5</v>
      </c>
      <c r="G125" s="10">
        <v>5</v>
      </c>
      <c r="H125" s="10">
        <v>0</v>
      </c>
      <c r="I125" s="10">
        <v>0</v>
      </c>
      <c r="J125" s="10">
        <v>0</v>
      </c>
      <c r="K125" s="8">
        <f>SUM(G125:J125)</f>
        <v>5</v>
      </c>
      <c r="L125" s="10">
        <v>0</v>
      </c>
      <c r="M125" s="158">
        <v>1</v>
      </c>
      <c r="N125" s="10">
        <v>0</v>
      </c>
      <c r="O125" s="19">
        <v>0</v>
      </c>
      <c r="P125" s="8">
        <f>SUM(L125:O125)</f>
        <v>1</v>
      </c>
      <c r="Q125" s="10">
        <v>0</v>
      </c>
      <c r="R125" s="10">
        <v>0</v>
      </c>
      <c r="S125" s="10">
        <v>0</v>
      </c>
      <c r="T125" s="10">
        <v>0</v>
      </c>
      <c r="U125" s="142">
        <f t="shared" si="12"/>
        <v>0</v>
      </c>
      <c r="V125" s="8">
        <f>SUM(K125,P125,U125)</f>
        <v>6</v>
      </c>
    </row>
    <row r="126" spans="1:22" ht="21" customHeight="1">
      <c r="A126" s="1"/>
      <c r="B126" s="10" t="s">
        <v>227</v>
      </c>
      <c r="C126" s="10">
        <v>4</v>
      </c>
      <c r="D126" s="10">
        <v>4</v>
      </c>
      <c r="E126" s="10">
        <v>0</v>
      </c>
      <c r="F126" s="8">
        <f>SUM(C126:E126)</f>
        <v>8</v>
      </c>
      <c r="G126" s="10">
        <v>8</v>
      </c>
      <c r="H126" s="10">
        <v>0</v>
      </c>
      <c r="I126" s="10">
        <v>0</v>
      </c>
      <c r="J126" s="10">
        <v>0</v>
      </c>
      <c r="K126" s="8">
        <f>SUM(G126:J126)</f>
        <v>8</v>
      </c>
      <c r="L126" s="10">
        <v>0</v>
      </c>
      <c r="M126" s="158">
        <v>0</v>
      </c>
      <c r="N126" s="10">
        <v>0</v>
      </c>
      <c r="O126" s="10">
        <v>0</v>
      </c>
      <c r="P126" s="8">
        <f>SUM(L126:O126)</f>
        <v>0</v>
      </c>
      <c r="Q126" s="10">
        <v>0</v>
      </c>
      <c r="R126" s="10">
        <v>0</v>
      </c>
      <c r="S126" s="10">
        <v>0</v>
      </c>
      <c r="T126" s="10">
        <v>0</v>
      </c>
      <c r="U126" s="142">
        <f>SUM(Q126:T126)</f>
        <v>0</v>
      </c>
      <c r="V126" s="8">
        <f>SUM(K126,P126,U126)</f>
        <v>8</v>
      </c>
    </row>
    <row r="127" spans="1:22" ht="21.75" customHeight="1">
      <c r="A127" s="1" t="s">
        <v>68</v>
      </c>
      <c r="B127" s="10" t="s">
        <v>233</v>
      </c>
      <c r="C127" s="10">
        <v>5</v>
      </c>
      <c r="D127" s="10">
        <v>2</v>
      </c>
      <c r="E127" s="10">
        <v>0</v>
      </c>
      <c r="F127" s="142">
        <f>SUM(C127:E127)</f>
        <v>7</v>
      </c>
      <c r="G127" s="10">
        <v>7</v>
      </c>
      <c r="H127" s="10">
        <v>0</v>
      </c>
      <c r="I127" s="10">
        <v>0</v>
      </c>
      <c r="J127" s="10">
        <v>0</v>
      </c>
      <c r="K127" s="142">
        <f>SUM(G127:J127)</f>
        <v>7</v>
      </c>
      <c r="L127" s="17">
        <v>0</v>
      </c>
      <c r="M127" s="158">
        <v>2</v>
      </c>
      <c r="N127" s="10">
        <v>0</v>
      </c>
      <c r="O127" s="19">
        <v>0</v>
      </c>
      <c r="P127" s="142">
        <f>SUM(L127:O127)</f>
        <v>2</v>
      </c>
      <c r="Q127" s="10">
        <v>0</v>
      </c>
      <c r="R127" s="10">
        <v>0</v>
      </c>
      <c r="S127" s="10">
        <v>0</v>
      </c>
      <c r="T127" s="10">
        <v>0</v>
      </c>
      <c r="U127" s="142">
        <f>SUM(Q127:T127)</f>
        <v>0</v>
      </c>
      <c r="V127" s="142">
        <f>SUM(K127,P127,U127)</f>
        <v>9</v>
      </c>
    </row>
    <row r="128" spans="1:23" s="41" customFormat="1" ht="21" customHeight="1">
      <c r="A128" s="23"/>
      <c r="B128" s="11"/>
      <c r="C128" s="11"/>
      <c r="D128" s="11"/>
      <c r="E128" s="11"/>
      <c r="F128" s="43"/>
      <c r="G128" s="11"/>
      <c r="H128" s="11"/>
      <c r="I128" s="11"/>
      <c r="J128" s="11"/>
      <c r="K128" s="43"/>
      <c r="L128" s="366" t="s">
        <v>322</v>
      </c>
      <c r="M128" s="378"/>
      <c r="N128" s="95"/>
      <c r="O128" s="96"/>
      <c r="P128" s="43"/>
      <c r="Q128" s="96"/>
      <c r="R128" s="96"/>
      <c r="S128" s="96"/>
      <c r="T128" s="97"/>
      <c r="U128" s="43"/>
      <c r="V128" s="43"/>
      <c r="W128" s="13"/>
    </row>
    <row r="129" spans="1:22" ht="21.75" customHeight="1">
      <c r="A129" s="131" t="s">
        <v>69</v>
      </c>
      <c r="B129" s="9" t="s">
        <v>194</v>
      </c>
      <c r="C129" s="9">
        <v>0</v>
      </c>
      <c r="D129" s="9">
        <v>0</v>
      </c>
      <c r="E129" s="9">
        <v>0</v>
      </c>
      <c r="F129" s="8">
        <f>SUM(C129:E129)</f>
        <v>0</v>
      </c>
      <c r="G129" s="9">
        <v>0</v>
      </c>
      <c r="H129" s="9">
        <v>0</v>
      </c>
      <c r="I129" s="9">
        <v>0</v>
      </c>
      <c r="J129" s="9">
        <v>0</v>
      </c>
      <c r="K129" s="8">
        <f>SUM(G129:J129)</f>
        <v>0</v>
      </c>
      <c r="L129" s="9">
        <v>0</v>
      </c>
      <c r="M129" s="157">
        <v>1</v>
      </c>
      <c r="N129" s="9">
        <v>0</v>
      </c>
      <c r="O129" s="21">
        <v>0</v>
      </c>
      <c r="P129" s="8">
        <f>SUM(L129:O129)</f>
        <v>1</v>
      </c>
      <c r="Q129" s="9">
        <v>0</v>
      </c>
      <c r="R129" s="9">
        <v>1</v>
      </c>
      <c r="S129" s="9">
        <v>0</v>
      </c>
      <c r="T129" s="9">
        <v>0</v>
      </c>
      <c r="U129" s="8">
        <f>SUM(Q129:T129)</f>
        <v>1</v>
      </c>
      <c r="V129" s="8">
        <f>SUM(K129,P129,U129)</f>
        <v>2</v>
      </c>
    </row>
    <row r="130" spans="1:22" ht="21.75" customHeight="1">
      <c r="A130" s="35" t="s">
        <v>94</v>
      </c>
      <c r="B130" s="9" t="s">
        <v>193</v>
      </c>
      <c r="C130" s="9">
        <v>0</v>
      </c>
      <c r="D130" s="9">
        <v>0</v>
      </c>
      <c r="E130" s="9">
        <v>0</v>
      </c>
      <c r="F130" s="8">
        <f aca="true" t="shared" si="14" ref="F130:F140"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 aca="true" t="shared" si="15" ref="K130:K140">SUM(G130:J130)</f>
        <v>0</v>
      </c>
      <c r="L130" s="9">
        <v>0</v>
      </c>
      <c r="M130" s="157">
        <v>0</v>
      </c>
      <c r="N130" s="9">
        <v>3</v>
      </c>
      <c r="O130" s="9">
        <v>0</v>
      </c>
      <c r="P130" s="8">
        <f aca="true" t="shared" si="16" ref="P130:P140">SUM(L130:O130)</f>
        <v>3</v>
      </c>
      <c r="Q130" s="9">
        <v>0</v>
      </c>
      <c r="R130" s="9">
        <v>1</v>
      </c>
      <c r="S130" s="9">
        <v>0</v>
      </c>
      <c r="T130" s="9">
        <v>0</v>
      </c>
      <c r="U130" s="8">
        <f aca="true" t="shared" si="17" ref="U130:U145">SUM(Q130:T130)</f>
        <v>1</v>
      </c>
      <c r="V130" s="8">
        <f aca="true" t="shared" si="18" ref="V130:V140">SUM(K130,P130,U130)</f>
        <v>4</v>
      </c>
    </row>
    <row r="131" spans="1:22" ht="21.75" customHeight="1">
      <c r="A131" s="35" t="s">
        <v>70</v>
      </c>
      <c r="B131" s="9" t="s">
        <v>240</v>
      </c>
      <c r="C131" s="9">
        <v>0</v>
      </c>
      <c r="D131" s="9">
        <v>0</v>
      </c>
      <c r="E131" s="9">
        <v>0</v>
      </c>
      <c r="F131" s="8">
        <f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>SUM(G131:J131)</f>
        <v>0</v>
      </c>
      <c r="L131" s="9">
        <v>0</v>
      </c>
      <c r="M131" s="157">
        <v>1</v>
      </c>
      <c r="N131" s="9">
        <v>2</v>
      </c>
      <c r="O131" s="9">
        <v>0</v>
      </c>
      <c r="P131" s="8">
        <f>SUM(L131:O131)</f>
        <v>3</v>
      </c>
      <c r="Q131" s="9">
        <v>0</v>
      </c>
      <c r="R131" s="9">
        <v>1</v>
      </c>
      <c r="S131" s="9">
        <v>0</v>
      </c>
      <c r="T131" s="9">
        <v>0</v>
      </c>
      <c r="U131" s="142">
        <f t="shared" si="17"/>
        <v>1</v>
      </c>
      <c r="V131" s="8">
        <f>SUM(K131,P131,U131)</f>
        <v>4</v>
      </c>
    </row>
    <row r="132" spans="1:22" ht="21.75" customHeight="1">
      <c r="A132" s="1" t="s">
        <v>184</v>
      </c>
      <c r="B132" s="10" t="s">
        <v>185</v>
      </c>
      <c r="C132" s="10">
        <v>0</v>
      </c>
      <c r="D132" s="10">
        <v>5</v>
      </c>
      <c r="E132" s="10">
        <v>1</v>
      </c>
      <c r="F132" s="8">
        <f t="shared" si="14"/>
        <v>6</v>
      </c>
      <c r="G132" s="10">
        <v>5</v>
      </c>
      <c r="H132" s="10">
        <v>1</v>
      </c>
      <c r="I132" s="10">
        <v>0</v>
      </c>
      <c r="J132" s="10">
        <v>0</v>
      </c>
      <c r="K132" s="8">
        <f t="shared" si="15"/>
        <v>6</v>
      </c>
      <c r="L132" s="10">
        <v>0</v>
      </c>
      <c r="M132" s="158">
        <v>0</v>
      </c>
      <c r="N132" s="10">
        <v>0</v>
      </c>
      <c r="O132" s="10">
        <v>0</v>
      </c>
      <c r="P132" s="8">
        <f t="shared" si="16"/>
        <v>0</v>
      </c>
      <c r="Q132" s="10">
        <v>0</v>
      </c>
      <c r="R132" s="10">
        <v>1</v>
      </c>
      <c r="S132" s="10">
        <v>0</v>
      </c>
      <c r="T132" s="10">
        <v>0</v>
      </c>
      <c r="U132" s="142">
        <f t="shared" si="17"/>
        <v>1</v>
      </c>
      <c r="V132" s="8">
        <f>SUM(K132,P132,U132)</f>
        <v>7</v>
      </c>
    </row>
    <row r="133" spans="1:22" ht="21.75" customHeight="1">
      <c r="A133" s="1" t="s">
        <v>71</v>
      </c>
      <c r="B133" s="10" t="s">
        <v>112</v>
      </c>
      <c r="C133" s="10">
        <v>0</v>
      </c>
      <c r="D133" s="10">
        <v>0</v>
      </c>
      <c r="E133" s="10">
        <v>0</v>
      </c>
      <c r="F133" s="8">
        <f t="shared" si="14"/>
        <v>0</v>
      </c>
      <c r="G133" s="10">
        <v>0</v>
      </c>
      <c r="H133" s="10">
        <v>0</v>
      </c>
      <c r="I133" s="10">
        <v>0</v>
      </c>
      <c r="J133" s="10">
        <v>0</v>
      </c>
      <c r="K133" s="8">
        <f t="shared" si="15"/>
        <v>0</v>
      </c>
      <c r="L133" s="10">
        <v>0</v>
      </c>
      <c r="M133" s="158">
        <v>19</v>
      </c>
      <c r="N133" s="10">
        <v>1</v>
      </c>
      <c r="O133" s="10">
        <v>0</v>
      </c>
      <c r="P133" s="8">
        <f t="shared" si="16"/>
        <v>20</v>
      </c>
      <c r="Q133" s="10">
        <v>2</v>
      </c>
      <c r="R133" s="10">
        <v>32</v>
      </c>
      <c r="S133" s="10">
        <v>0</v>
      </c>
      <c r="T133" s="10">
        <v>0</v>
      </c>
      <c r="U133" s="142">
        <f t="shared" si="17"/>
        <v>34</v>
      </c>
      <c r="V133" s="8">
        <f t="shared" si="18"/>
        <v>54</v>
      </c>
    </row>
    <row r="134" spans="1:22" ht="21.75" customHeight="1">
      <c r="A134" s="1" t="s">
        <v>72</v>
      </c>
      <c r="B134" s="10" t="s">
        <v>87</v>
      </c>
      <c r="C134" s="10">
        <v>0</v>
      </c>
      <c r="D134" s="10">
        <v>32</v>
      </c>
      <c r="E134" s="10">
        <v>1</v>
      </c>
      <c r="F134" s="8">
        <f t="shared" si="14"/>
        <v>33</v>
      </c>
      <c r="G134" s="10">
        <v>33</v>
      </c>
      <c r="H134" s="10">
        <v>0</v>
      </c>
      <c r="I134" s="10">
        <v>0</v>
      </c>
      <c r="J134" s="10">
        <v>0</v>
      </c>
      <c r="K134" s="8">
        <f t="shared" si="15"/>
        <v>33</v>
      </c>
      <c r="L134" s="10">
        <v>0</v>
      </c>
      <c r="M134" s="158">
        <v>8</v>
      </c>
      <c r="N134" s="10">
        <v>0</v>
      </c>
      <c r="O134" s="10">
        <v>0</v>
      </c>
      <c r="P134" s="8">
        <f t="shared" si="16"/>
        <v>8</v>
      </c>
      <c r="Q134" s="10">
        <v>1</v>
      </c>
      <c r="R134" s="10">
        <v>1</v>
      </c>
      <c r="S134" s="10">
        <v>0</v>
      </c>
      <c r="T134" s="10">
        <v>0</v>
      </c>
      <c r="U134" s="142">
        <f t="shared" si="17"/>
        <v>2</v>
      </c>
      <c r="V134" s="8">
        <f t="shared" si="18"/>
        <v>43</v>
      </c>
    </row>
    <row r="135" spans="1:22" ht="21.75" customHeight="1">
      <c r="A135" s="1" t="s">
        <v>73</v>
      </c>
      <c r="B135" s="10" t="s">
        <v>44</v>
      </c>
      <c r="C135" s="10">
        <v>0</v>
      </c>
      <c r="D135" s="10">
        <v>49</v>
      </c>
      <c r="E135" s="10">
        <v>0</v>
      </c>
      <c r="F135" s="142">
        <f t="shared" si="14"/>
        <v>49</v>
      </c>
      <c r="G135" s="10">
        <v>47</v>
      </c>
      <c r="H135" s="10">
        <v>2</v>
      </c>
      <c r="I135" s="10">
        <v>0</v>
      </c>
      <c r="J135" s="10">
        <v>0</v>
      </c>
      <c r="K135" s="142">
        <f t="shared" si="15"/>
        <v>49</v>
      </c>
      <c r="L135" s="10">
        <v>2</v>
      </c>
      <c r="M135" s="158">
        <v>7</v>
      </c>
      <c r="N135" s="10">
        <v>1</v>
      </c>
      <c r="O135" s="19">
        <v>0</v>
      </c>
      <c r="P135" s="142">
        <f t="shared" si="16"/>
        <v>10</v>
      </c>
      <c r="Q135" s="10">
        <v>3</v>
      </c>
      <c r="R135" s="10">
        <v>5</v>
      </c>
      <c r="S135" s="10">
        <v>0</v>
      </c>
      <c r="T135" s="10">
        <v>0</v>
      </c>
      <c r="U135" s="142">
        <f t="shared" si="17"/>
        <v>8</v>
      </c>
      <c r="V135" s="142">
        <f t="shared" si="18"/>
        <v>67</v>
      </c>
    </row>
    <row r="136" spans="1:22" ht="21.75" customHeight="1">
      <c r="A136" s="35" t="s">
        <v>113</v>
      </c>
      <c r="B136" s="9" t="s">
        <v>114</v>
      </c>
      <c r="C136" s="9">
        <v>1</v>
      </c>
      <c r="D136" s="9">
        <v>38</v>
      </c>
      <c r="E136" s="9">
        <v>1</v>
      </c>
      <c r="F136" s="8">
        <f t="shared" si="14"/>
        <v>40</v>
      </c>
      <c r="G136" s="9">
        <v>40</v>
      </c>
      <c r="H136" s="9">
        <v>0</v>
      </c>
      <c r="I136" s="9">
        <v>0</v>
      </c>
      <c r="J136" s="9">
        <v>0</v>
      </c>
      <c r="K136" s="8">
        <f t="shared" si="15"/>
        <v>40</v>
      </c>
      <c r="L136" s="9">
        <v>0</v>
      </c>
      <c r="M136" s="157">
        <v>0</v>
      </c>
      <c r="N136" s="9">
        <v>0</v>
      </c>
      <c r="O136" s="21">
        <v>0</v>
      </c>
      <c r="P136" s="8">
        <f t="shared" si="16"/>
        <v>0</v>
      </c>
      <c r="Q136" s="9">
        <v>0</v>
      </c>
      <c r="R136" s="9">
        <v>1</v>
      </c>
      <c r="S136" s="9">
        <v>0</v>
      </c>
      <c r="T136" s="9">
        <v>0</v>
      </c>
      <c r="U136" s="142">
        <f t="shared" si="17"/>
        <v>1</v>
      </c>
      <c r="V136" s="8">
        <f t="shared" si="18"/>
        <v>41</v>
      </c>
    </row>
    <row r="137" spans="1:23" s="41" customFormat="1" ht="21.75" customHeight="1">
      <c r="A137" s="35" t="s">
        <v>118</v>
      </c>
      <c r="B137" s="9" t="s">
        <v>119</v>
      </c>
      <c r="C137" s="9">
        <v>0</v>
      </c>
      <c r="D137" s="9">
        <v>0</v>
      </c>
      <c r="E137" s="9">
        <v>0</v>
      </c>
      <c r="F137" s="8">
        <f t="shared" si="14"/>
        <v>0</v>
      </c>
      <c r="G137" s="9">
        <v>0</v>
      </c>
      <c r="H137" s="9">
        <v>0</v>
      </c>
      <c r="I137" s="9">
        <v>0</v>
      </c>
      <c r="J137" s="9">
        <v>0</v>
      </c>
      <c r="K137" s="8">
        <f t="shared" si="15"/>
        <v>0</v>
      </c>
      <c r="L137" s="9">
        <v>0</v>
      </c>
      <c r="M137" s="157">
        <v>9</v>
      </c>
      <c r="N137" s="9">
        <v>1</v>
      </c>
      <c r="O137" s="21">
        <v>0</v>
      </c>
      <c r="P137" s="8">
        <f t="shared" si="16"/>
        <v>10</v>
      </c>
      <c r="Q137" s="9">
        <v>4</v>
      </c>
      <c r="R137" s="9">
        <v>1</v>
      </c>
      <c r="S137" s="9">
        <v>0</v>
      </c>
      <c r="T137" s="9">
        <v>0</v>
      </c>
      <c r="U137" s="142">
        <f t="shared" si="17"/>
        <v>5</v>
      </c>
      <c r="V137" s="8">
        <f t="shared" si="18"/>
        <v>15</v>
      </c>
      <c r="W137" s="13"/>
    </row>
    <row r="138" spans="1:22" ht="21.75" customHeight="1">
      <c r="A138" s="1" t="s">
        <v>291</v>
      </c>
      <c r="B138" s="10" t="s">
        <v>107</v>
      </c>
      <c r="C138" s="10">
        <v>0</v>
      </c>
      <c r="D138" s="10">
        <v>0</v>
      </c>
      <c r="E138" s="10">
        <v>0</v>
      </c>
      <c r="F138" s="142">
        <f t="shared" si="14"/>
        <v>0</v>
      </c>
      <c r="G138" s="10">
        <v>0</v>
      </c>
      <c r="H138" s="10">
        <v>0</v>
      </c>
      <c r="I138" s="10">
        <v>0</v>
      </c>
      <c r="J138" s="10">
        <v>0</v>
      </c>
      <c r="K138" s="142">
        <f t="shared" si="15"/>
        <v>0</v>
      </c>
      <c r="L138" s="10">
        <v>0</v>
      </c>
      <c r="M138" s="158">
        <v>0</v>
      </c>
      <c r="N138" s="10">
        <v>0</v>
      </c>
      <c r="O138" s="19">
        <v>0</v>
      </c>
      <c r="P138" s="142">
        <f t="shared" si="16"/>
        <v>0</v>
      </c>
      <c r="Q138" s="10">
        <v>0</v>
      </c>
      <c r="R138" s="10">
        <v>1</v>
      </c>
      <c r="S138" s="10">
        <v>1</v>
      </c>
      <c r="T138" s="10">
        <v>0</v>
      </c>
      <c r="U138" s="142">
        <f t="shared" si="17"/>
        <v>2</v>
      </c>
      <c r="V138" s="142">
        <f t="shared" si="18"/>
        <v>2</v>
      </c>
    </row>
    <row r="139" spans="1:22" ht="21.75" customHeight="1">
      <c r="A139" s="35" t="s">
        <v>297</v>
      </c>
      <c r="B139" s="9" t="s">
        <v>234</v>
      </c>
      <c r="C139" s="9">
        <v>0</v>
      </c>
      <c r="D139" s="9">
        <v>7</v>
      </c>
      <c r="E139" s="9">
        <v>0</v>
      </c>
      <c r="F139" s="8">
        <f t="shared" si="14"/>
        <v>7</v>
      </c>
      <c r="G139" s="9">
        <v>5</v>
      </c>
      <c r="H139" s="9">
        <v>2</v>
      </c>
      <c r="I139" s="9">
        <v>0</v>
      </c>
      <c r="J139" s="9">
        <v>0</v>
      </c>
      <c r="K139" s="8">
        <f t="shared" si="15"/>
        <v>7</v>
      </c>
      <c r="L139" s="9">
        <v>0</v>
      </c>
      <c r="M139" s="157">
        <v>0</v>
      </c>
      <c r="N139" s="9">
        <v>0</v>
      </c>
      <c r="O139" s="21">
        <v>0</v>
      </c>
      <c r="P139" s="8">
        <f t="shared" si="16"/>
        <v>0</v>
      </c>
      <c r="Q139" s="9">
        <v>0</v>
      </c>
      <c r="R139" s="9">
        <v>0</v>
      </c>
      <c r="S139" s="9">
        <v>0</v>
      </c>
      <c r="T139" s="9">
        <v>0</v>
      </c>
      <c r="U139" s="142">
        <f t="shared" si="17"/>
        <v>0</v>
      </c>
      <c r="V139" s="8">
        <f t="shared" si="18"/>
        <v>7</v>
      </c>
    </row>
    <row r="140" spans="1:22" ht="21.75" customHeight="1">
      <c r="A140" s="1" t="s">
        <v>296</v>
      </c>
      <c r="B140" s="10" t="s">
        <v>142</v>
      </c>
      <c r="C140" s="10">
        <v>0</v>
      </c>
      <c r="D140" s="10">
        <v>6</v>
      </c>
      <c r="E140" s="10">
        <v>2</v>
      </c>
      <c r="F140" s="142">
        <f t="shared" si="14"/>
        <v>8</v>
      </c>
      <c r="G140" s="10">
        <v>8</v>
      </c>
      <c r="H140" s="10">
        <v>0</v>
      </c>
      <c r="I140" s="10">
        <v>0</v>
      </c>
      <c r="J140" s="10">
        <v>0</v>
      </c>
      <c r="K140" s="142">
        <f t="shared" si="15"/>
        <v>8</v>
      </c>
      <c r="L140" s="10">
        <v>0</v>
      </c>
      <c r="M140" s="158">
        <v>0</v>
      </c>
      <c r="N140" s="10">
        <v>0</v>
      </c>
      <c r="O140" s="19">
        <v>0</v>
      </c>
      <c r="P140" s="142">
        <f t="shared" si="16"/>
        <v>0</v>
      </c>
      <c r="Q140" s="10">
        <v>0</v>
      </c>
      <c r="R140" s="10">
        <v>0</v>
      </c>
      <c r="S140" s="10">
        <v>0</v>
      </c>
      <c r="T140" s="10">
        <v>0</v>
      </c>
      <c r="U140" s="142">
        <f t="shared" si="17"/>
        <v>0</v>
      </c>
      <c r="V140" s="142">
        <f t="shared" si="18"/>
        <v>8</v>
      </c>
    </row>
    <row r="141" spans="1:22" ht="21.75" customHeight="1">
      <c r="A141" s="1" t="s">
        <v>298</v>
      </c>
      <c r="B141" s="10" t="s">
        <v>235</v>
      </c>
      <c r="C141" s="10">
        <v>0</v>
      </c>
      <c r="D141" s="10">
        <v>7</v>
      </c>
      <c r="E141" s="10">
        <v>0</v>
      </c>
      <c r="F141" s="142">
        <f>SUM(C141:E141)</f>
        <v>7</v>
      </c>
      <c r="G141" s="10">
        <v>7</v>
      </c>
      <c r="H141" s="10">
        <v>0</v>
      </c>
      <c r="I141" s="10">
        <v>0</v>
      </c>
      <c r="J141" s="10">
        <v>0</v>
      </c>
      <c r="K141" s="142">
        <f t="shared" si="8"/>
        <v>7</v>
      </c>
      <c r="L141" s="9">
        <v>0</v>
      </c>
      <c r="M141" s="157">
        <v>0</v>
      </c>
      <c r="N141" s="9">
        <v>0</v>
      </c>
      <c r="O141" s="21">
        <v>0</v>
      </c>
      <c r="P141" s="8">
        <f t="shared" si="9"/>
        <v>0</v>
      </c>
      <c r="Q141" s="9">
        <v>0</v>
      </c>
      <c r="R141" s="9">
        <v>0</v>
      </c>
      <c r="S141" s="9">
        <v>0</v>
      </c>
      <c r="T141" s="9">
        <v>0</v>
      </c>
      <c r="U141" s="142">
        <f t="shared" si="17"/>
        <v>0</v>
      </c>
      <c r="V141" s="8">
        <f t="shared" si="11"/>
        <v>7</v>
      </c>
    </row>
    <row r="142" spans="1:22" ht="21.75" customHeight="1">
      <c r="A142" s="1" t="s">
        <v>295</v>
      </c>
      <c r="B142" s="10" t="s">
        <v>246</v>
      </c>
      <c r="C142" s="10">
        <v>0</v>
      </c>
      <c r="D142" s="10">
        <v>1</v>
      </c>
      <c r="E142" s="10">
        <v>0</v>
      </c>
      <c r="F142" s="142">
        <f>SUM(C142:E142)</f>
        <v>1</v>
      </c>
      <c r="G142" s="10">
        <v>1</v>
      </c>
      <c r="H142" s="10">
        <v>0</v>
      </c>
      <c r="I142" s="10">
        <v>0</v>
      </c>
      <c r="J142" s="10">
        <v>0</v>
      </c>
      <c r="K142" s="142">
        <f>SUM(G142:J142)</f>
        <v>1</v>
      </c>
      <c r="L142" s="9">
        <v>0</v>
      </c>
      <c r="M142" s="157">
        <v>0</v>
      </c>
      <c r="N142" s="9">
        <v>0</v>
      </c>
      <c r="O142" s="21">
        <v>0</v>
      </c>
      <c r="P142" s="8">
        <f>SUM(L142:O142)</f>
        <v>0</v>
      </c>
      <c r="Q142" s="9">
        <v>0</v>
      </c>
      <c r="R142" s="9">
        <v>0</v>
      </c>
      <c r="S142" s="9">
        <v>0</v>
      </c>
      <c r="T142" s="9">
        <v>0</v>
      </c>
      <c r="U142" s="142">
        <f>SUM(Q142:T142)</f>
        <v>0</v>
      </c>
      <c r="V142" s="8">
        <f>SUM(K142,P142,U142)</f>
        <v>1</v>
      </c>
    </row>
    <row r="143" spans="1:22" ht="21.75" customHeight="1">
      <c r="A143" s="35" t="s">
        <v>299</v>
      </c>
      <c r="B143" s="9" t="s">
        <v>245</v>
      </c>
      <c r="C143" s="9">
        <v>0</v>
      </c>
      <c r="D143" s="9">
        <v>1</v>
      </c>
      <c r="E143" s="9">
        <v>0</v>
      </c>
      <c r="F143" s="8">
        <f>SUM(C143:E143)</f>
        <v>1</v>
      </c>
      <c r="G143" s="9">
        <v>1</v>
      </c>
      <c r="H143" s="9">
        <v>0</v>
      </c>
      <c r="I143" s="9">
        <v>0</v>
      </c>
      <c r="J143" s="9">
        <v>0</v>
      </c>
      <c r="K143" s="8">
        <f>SUM(G143:J143)</f>
        <v>1</v>
      </c>
      <c r="L143" s="9">
        <v>0</v>
      </c>
      <c r="M143" s="157">
        <v>0</v>
      </c>
      <c r="N143" s="9">
        <v>0</v>
      </c>
      <c r="O143" s="21">
        <v>0</v>
      </c>
      <c r="P143" s="8">
        <f>SUM(L143:O143)</f>
        <v>0</v>
      </c>
      <c r="Q143" s="9">
        <v>0</v>
      </c>
      <c r="R143" s="9">
        <v>0</v>
      </c>
      <c r="S143" s="9">
        <v>0</v>
      </c>
      <c r="T143" s="9">
        <v>0</v>
      </c>
      <c r="U143" s="142">
        <f t="shared" si="17"/>
        <v>0</v>
      </c>
      <c r="V143" s="8">
        <f>SUM(K143,P143,U143)</f>
        <v>1</v>
      </c>
    </row>
    <row r="144" spans="1:22" ht="21.75" customHeight="1">
      <c r="A144" s="35" t="s">
        <v>292</v>
      </c>
      <c r="B144" s="9" t="s">
        <v>133</v>
      </c>
      <c r="C144" s="9">
        <v>0</v>
      </c>
      <c r="D144" s="9">
        <v>1</v>
      </c>
      <c r="E144" s="9">
        <v>0</v>
      </c>
      <c r="F144" s="8">
        <f>SUM(C144:E144)</f>
        <v>1</v>
      </c>
      <c r="G144" s="9">
        <v>1</v>
      </c>
      <c r="H144" s="9">
        <v>0</v>
      </c>
      <c r="I144" s="9">
        <v>0</v>
      </c>
      <c r="J144" s="9">
        <v>0</v>
      </c>
      <c r="K144" s="8">
        <f>SUM(G144:J144)</f>
        <v>1</v>
      </c>
      <c r="L144" s="9">
        <v>0</v>
      </c>
      <c r="M144" s="157">
        <v>0</v>
      </c>
      <c r="N144" s="9">
        <v>0</v>
      </c>
      <c r="O144" s="21">
        <v>0</v>
      </c>
      <c r="P144" s="8">
        <f>SUM(L144:O144)</f>
        <v>0</v>
      </c>
      <c r="Q144" s="9">
        <v>0</v>
      </c>
      <c r="R144" s="9">
        <v>0</v>
      </c>
      <c r="S144" s="9">
        <v>0</v>
      </c>
      <c r="T144" s="9">
        <v>0</v>
      </c>
      <c r="U144" s="142">
        <f t="shared" si="17"/>
        <v>0</v>
      </c>
      <c r="V144" s="8">
        <f>SUM(K144,P144,U144)</f>
        <v>1</v>
      </c>
    </row>
    <row r="145" spans="1:22" ht="21.75" customHeight="1">
      <c r="A145" s="1" t="s">
        <v>100</v>
      </c>
      <c r="B145" s="10" t="s">
        <v>134</v>
      </c>
      <c r="C145" s="10">
        <v>0</v>
      </c>
      <c r="D145" s="10">
        <v>3</v>
      </c>
      <c r="E145" s="10">
        <v>0</v>
      </c>
      <c r="F145" s="8">
        <f>SUM(C145:E145)</f>
        <v>3</v>
      </c>
      <c r="G145" s="10">
        <v>3</v>
      </c>
      <c r="H145" s="10">
        <v>0</v>
      </c>
      <c r="I145" s="10">
        <v>0</v>
      </c>
      <c r="J145" s="10">
        <v>0</v>
      </c>
      <c r="K145" s="8">
        <f t="shared" si="8"/>
        <v>3</v>
      </c>
      <c r="L145" s="10">
        <v>0</v>
      </c>
      <c r="M145" s="158">
        <v>1</v>
      </c>
      <c r="N145" s="10">
        <v>0</v>
      </c>
      <c r="O145" s="19">
        <v>0</v>
      </c>
      <c r="P145" s="8">
        <f t="shared" si="9"/>
        <v>1</v>
      </c>
      <c r="Q145" s="10">
        <v>0</v>
      </c>
      <c r="R145" s="10">
        <v>0</v>
      </c>
      <c r="S145" s="10">
        <v>1</v>
      </c>
      <c r="T145" s="10">
        <v>0</v>
      </c>
      <c r="U145" s="142">
        <f t="shared" si="17"/>
        <v>1</v>
      </c>
      <c r="V145" s="8">
        <f t="shared" si="11"/>
        <v>5</v>
      </c>
    </row>
    <row r="146" spans="1:23" s="53" customFormat="1" ht="21" customHeight="1">
      <c r="A146" s="51"/>
      <c r="B146" s="50" t="s">
        <v>88</v>
      </c>
      <c r="C146" s="67">
        <f aca="true" t="shared" si="19" ref="C146:V146">SUM(C127:C145,C96:C124,C85:C93)</f>
        <v>72</v>
      </c>
      <c r="D146" s="67">
        <f t="shared" si="19"/>
        <v>488</v>
      </c>
      <c r="E146" s="67">
        <f t="shared" si="19"/>
        <v>127</v>
      </c>
      <c r="F146" s="67">
        <f t="shared" si="19"/>
        <v>687</v>
      </c>
      <c r="G146" s="67">
        <f t="shared" si="19"/>
        <v>644</v>
      </c>
      <c r="H146" s="67">
        <f t="shared" si="19"/>
        <v>41</v>
      </c>
      <c r="I146" s="67">
        <f t="shared" si="19"/>
        <v>2</v>
      </c>
      <c r="J146" s="67">
        <f t="shared" si="19"/>
        <v>0</v>
      </c>
      <c r="K146" s="67">
        <f t="shared" si="19"/>
        <v>687</v>
      </c>
      <c r="L146" s="67">
        <f t="shared" si="19"/>
        <v>2</v>
      </c>
      <c r="M146" s="67">
        <f t="shared" si="19"/>
        <v>145</v>
      </c>
      <c r="N146" s="67">
        <f t="shared" si="19"/>
        <v>78</v>
      </c>
      <c r="O146" s="67">
        <f t="shared" si="19"/>
        <v>6</v>
      </c>
      <c r="P146" s="67">
        <f t="shared" si="19"/>
        <v>231</v>
      </c>
      <c r="Q146" s="67">
        <f t="shared" si="19"/>
        <v>16</v>
      </c>
      <c r="R146" s="67">
        <f t="shared" si="19"/>
        <v>125</v>
      </c>
      <c r="S146" s="67">
        <f t="shared" si="19"/>
        <v>19</v>
      </c>
      <c r="T146" s="67">
        <f t="shared" si="19"/>
        <v>0</v>
      </c>
      <c r="U146" s="67">
        <f t="shared" si="19"/>
        <v>160</v>
      </c>
      <c r="V146" s="67">
        <f t="shared" si="19"/>
        <v>1078</v>
      </c>
      <c r="W146" s="52"/>
    </row>
    <row r="147" spans="1:23" s="55" customFormat="1" ht="21.75" customHeight="1">
      <c r="A147" s="64"/>
      <c r="B147" s="65" t="s">
        <v>91</v>
      </c>
      <c r="C147" s="66">
        <f aca="true" t="shared" si="20" ref="C147:V147">SUM(C146,C60)</f>
        <v>208</v>
      </c>
      <c r="D147" s="66">
        <f t="shared" si="20"/>
        <v>1221</v>
      </c>
      <c r="E147" s="66">
        <f t="shared" si="20"/>
        <v>855</v>
      </c>
      <c r="F147" s="66">
        <f t="shared" si="20"/>
        <v>2284</v>
      </c>
      <c r="G147" s="66">
        <f t="shared" si="20"/>
        <v>1207</v>
      </c>
      <c r="H147" s="66">
        <f t="shared" si="20"/>
        <v>632</v>
      </c>
      <c r="I147" s="66">
        <f t="shared" si="20"/>
        <v>418</v>
      </c>
      <c r="J147" s="66">
        <f t="shared" si="20"/>
        <v>27</v>
      </c>
      <c r="K147" s="66">
        <f t="shared" si="20"/>
        <v>2284</v>
      </c>
      <c r="L147" s="66">
        <f t="shared" si="20"/>
        <v>13</v>
      </c>
      <c r="M147" s="66">
        <f t="shared" si="20"/>
        <v>418</v>
      </c>
      <c r="N147" s="66">
        <f t="shared" si="20"/>
        <v>321</v>
      </c>
      <c r="O147" s="66">
        <f t="shared" si="20"/>
        <v>33</v>
      </c>
      <c r="P147" s="66">
        <f t="shared" si="20"/>
        <v>785</v>
      </c>
      <c r="Q147" s="66">
        <f t="shared" si="20"/>
        <v>227</v>
      </c>
      <c r="R147" s="66">
        <f t="shared" si="20"/>
        <v>579</v>
      </c>
      <c r="S147" s="66">
        <f t="shared" si="20"/>
        <v>102</v>
      </c>
      <c r="T147" s="66">
        <f t="shared" si="20"/>
        <v>1</v>
      </c>
      <c r="U147" s="66">
        <f t="shared" si="20"/>
        <v>909</v>
      </c>
      <c r="V147" s="66">
        <f t="shared" si="20"/>
        <v>3978</v>
      </c>
      <c r="W147" s="54"/>
    </row>
    <row r="148" spans="2:13" ht="22.5" customHeight="1">
      <c r="B148" s="48" t="s">
        <v>325</v>
      </c>
      <c r="M148" s="366" t="s">
        <v>322</v>
      </c>
    </row>
    <row r="149" ht="24.75" customHeight="1">
      <c r="B149" s="48"/>
    </row>
    <row r="150" ht="24.75" customHeight="1">
      <c r="M150" s="163"/>
    </row>
    <row r="151" ht="24.75" customHeight="1">
      <c r="B151" s="48"/>
    </row>
    <row r="152" spans="2:22" ht="24.75" customHeight="1">
      <c r="B152" s="85"/>
      <c r="N152" s="30"/>
      <c r="O152" s="30"/>
      <c r="P152" s="30"/>
      <c r="Q152" s="30"/>
      <c r="R152" s="30"/>
      <c r="S152" s="30"/>
      <c r="T152" s="30"/>
      <c r="U152" s="30"/>
      <c r="V152" s="30"/>
    </row>
  </sheetData>
  <mergeCells count="18">
    <mergeCell ref="A1:V1"/>
    <mergeCell ref="A2:V2"/>
    <mergeCell ref="Q3:U3"/>
    <mergeCell ref="Q4:U4"/>
    <mergeCell ref="C3:K3"/>
    <mergeCell ref="C4:F4"/>
    <mergeCell ref="G4:K4"/>
    <mergeCell ref="L3:P3"/>
    <mergeCell ref="L4:P4"/>
    <mergeCell ref="A80:V80"/>
    <mergeCell ref="A81:V81"/>
    <mergeCell ref="C82:K82"/>
    <mergeCell ref="L82:P82"/>
    <mergeCell ref="Q82:U82"/>
    <mergeCell ref="C83:F83"/>
    <mergeCell ref="G83:K83"/>
    <mergeCell ref="L83:P83"/>
    <mergeCell ref="Q83:U83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B7" sqref="B7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89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644" t="s">
        <v>334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ht="21.75">
      <c r="A2" s="271" t="s">
        <v>123</v>
      </c>
      <c r="B2" s="271" t="s">
        <v>24</v>
      </c>
      <c r="C2" s="271" t="s">
        <v>25</v>
      </c>
      <c r="D2" s="271" t="s">
        <v>26</v>
      </c>
      <c r="E2" s="271" t="s">
        <v>201</v>
      </c>
      <c r="F2" s="291"/>
      <c r="G2" s="291"/>
      <c r="H2" s="645" t="s">
        <v>208</v>
      </c>
      <c r="I2" s="646"/>
      <c r="J2" s="646"/>
      <c r="K2" s="646"/>
      <c r="L2" s="646"/>
      <c r="M2" s="646"/>
      <c r="N2" s="646"/>
      <c r="O2" s="647"/>
    </row>
    <row r="3" spans="1:15" ht="21.75">
      <c r="A3" s="272"/>
      <c r="B3" s="272"/>
      <c r="C3" s="272"/>
      <c r="D3" s="272"/>
      <c r="E3" s="272"/>
      <c r="F3" s="296"/>
      <c r="G3" s="296"/>
      <c r="H3" s="645" t="s">
        <v>212</v>
      </c>
      <c r="I3" s="647"/>
      <c r="J3" s="648" t="s">
        <v>213</v>
      </c>
      <c r="K3" s="647"/>
      <c r="L3" s="648" t="s">
        <v>209</v>
      </c>
      <c r="M3" s="647"/>
      <c r="N3" s="648" t="s">
        <v>221</v>
      </c>
      <c r="O3" s="647"/>
    </row>
    <row r="4" spans="1:15" ht="21.75">
      <c r="A4" s="269" t="s">
        <v>186</v>
      </c>
      <c r="B4" s="269">
        <v>2166</v>
      </c>
      <c r="C4" s="269">
        <v>1030</v>
      </c>
      <c r="D4" s="269">
        <v>1785</v>
      </c>
      <c r="E4" s="269">
        <v>1737</v>
      </c>
      <c r="F4" s="297">
        <f>SUM(C4:E4)</f>
        <v>4552</v>
      </c>
      <c r="G4" s="269">
        <f>SUM(C4:D4)</f>
        <v>2815</v>
      </c>
      <c r="H4" s="304" t="s">
        <v>237</v>
      </c>
      <c r="I4" s="299">
        <f>C4/B4</f>
        <v>0.4755309325946445</v>
      </c>
      <c r="J4" s="304" t="s">
        <v>237</v>
      </c>
      <c r="K4" s="299">
        <f>D4/B4</f>
        <v>0.8240997229916898</v>
      </c>
      <c r="L4" s="304" t="s">
        <v>237</v>
      </c>
      <c r="M4" s="302">
        <f>G4/B4</f>
        <v>1.2996306555863342</v>
      </c>
      <c r="N4" s="304" t="s">
        <v>237</v>
      </c>
      <c r="O4" s="299">
        <f>F4/B4</f>
        <v>2.1015697137580793</v>
      </c>
    </row>
    <row r="5" spans="1:15" ht="21.75">
      <c r="A5" s="270" t="s">
        <v>187</v>
      </c>
      <c r="B5" s="270">
        <v>411</v>
      </c>
      <c r="C5" s="270">
        <v>212</v>
      </c>
      <c r="D5" s="270">
        <v>342</v>
      </c>
      <c r="E5" s="270">
        <v>712</v>
      </c>
      <c r="F5" s="297">
        <f aca="true" t="shared" si="0" ref="F5:F11">SUM(C5:E5)</f>
        <v>1266</v>
      </c>
      <c r="G5" s="270">
        <f aca="true" t="shared" si="1" ref="G5:G11">SUM(C5:D5)</f>
        <v>554</v>
      </c>
      <c r="H5" s="305" t="s">
        <v>237</v>
      </c>
      <c r="I5" s="300">
        <f aca="true" t="shared" si="2" ref="I5:I11">C5/B5</f>
        <v>0.5158150851581509</v>
      </c>
      <c r="J5" s="305" t="s">
        <v>237</v>
      </c>
      <c r="K5" s="300">
        <f aca="true" t="shared" si="3" ref="K5:K10">D5/B5</f>
        <v>0.8321167883211679</v>
      </c>
      <c r="L5" s="305" t="s">
        <v>237</v>
      </c>
      <c r="M5" s="303">
        <f aca="true" t="shared" si="4" ref="M5:M11">G5/B5</f>
        <v>1.3479318734793186</v>
      </c>
      <c r="N5" s="305" t="s">
        <v>237</v>
      </c>
      <c r="O5" s="300">
        <f aca="true" t="shared" si="5" ref="O5:O11">F5/B5</f>
        <v>3.0802919708029197</v>
      </c>
    </row>
    <row r="6" spans="1:15" ht="24" customHeight="1">
      <c r="A6" s="270" t="s">
        <v>224</v>
      </c>
      <c r="B6" s="236">
        <v>128</v>
      </c>
      <c r="C6" s="236">
        <v>65</v>
      </c>
      <c r="D6" s="236">
        <v>95</v>
      </c>
      <c r="E6" s="236">
        <v>122</v>
      </c>
      <c r="F6" s="297">
        <f t="shared" si="0"/>
        <v>282</v>
      </c>
      <c r="G6" s="270">
        <f t="shared" si="1"/>
        <v>160</v>
      </c>
      <c r="H6" s="305" t="s">
        <v>237</v>
      </c>
      <c r="I6" s="300">
        <f t="shared" si="2"/>
        <v>0.5078125</v>
      </c>
      <c r="J6" s="305" t="s">
        <v>237</v>
      </c>
      <c r="K6" s="300">
        <f t="shared" si="3"/>
        <v>0.7421875</v>
      </c>
      <c r="L6" s="305" t="s">
        <v>237</v>
      </c>
      <c r="M6" s="303">
        <f t="shared" si="4"/>
        <v>1.25</v>
      </c>
      <c r="N6" s="305" t="s">
        <v>237</v>
      </c>
      <c r="O6" s="300">
        <f t="shared" si="5"/>
        <v>2.203125</v>
      </c>
    </row>
    <row r="7" spans="1:15" ht="21.75">
      <c r="A7" s="270" t="s">
        <v>188</v>
      </c>
      <c r="B7" s="270">
        <v>103</v>
      </c>
      <c r="C7" s="270">
        <v>53</v>
      </c>
      <c r="D7" s="270">
        <v>89</v>
      </c>
      <c r="E7" s="270">
        <v>33</v>
      </c>
      <c r="F7" s="297">
        <f t="shared" si="0"/>
        <v>175</v>
      </c>
      <c r="G7" s="270">
        <f t="shared" si="1"/>
        <v>142</v>
      </c>
      <c r="H7" s="305" t="s">
        <v>237</v>
      </c>
      <c r="I7" s="300">
        <f t="shared" si="2"/>
        <v>0.5145631067961165</v>
      </c>
      <c r="J7" s="305" t="s">
        <v>237</v>
      </c>
      <c r="K7" s="300">
        <f t="shared" si="3"/>
        <v>0.8640776699029126</v>
      </c>
      <c r="L7" s="305" t="s">
        <v>237</v>
      </c>
      <c r="M7" s="303">
        <f t="shared" si="4"/>
        <v>1.3786407766990292</v>
      </c>
      <c r="N7" s="305" t="s">
        <v>237</v>
      </c>
      <c r="O7" s="300">
        <f t="shared" si="5"/>
        <v>1.6990291262135921</v>
      </c>
    </row>
    <row r="8" spans="1:15" ht="21.75">
      <c r="A8" s="270" t="s">
        <v>225</v>
      </c>
      <c r="B8" s="310">
        <v>1</v>
      </c>
      <c r="C8" s="270">
        <v>13</v>
      </c>
      <c r="D8" s="270">
        <v>14</v>
      </c>
      <c r="E8" s="270">
        <v>18</v>
      </c>
      <c r="F8" s="297">
        <f t="shared" si="0"/>
        <v>45</v>
      </c>
      <c r="G8" s="270">
        <f t="shared" si="1"/>
        <v>27</v>
      </c>
      <c r="H8" s="305" t="s">
        <v>237</v>
      </c>
      <c r="I8" s="300">
        <f t="shared" si="2"/>
        <v>13</v>
      </c>
      <c r="J8" s="305" t="s">
        <v>237</v>
      </c>
      <c r="K8" s="300">
        <f t="shared" si="3"/>
        <v>14</v>
      </c>
      <c r="L8" s="305" t="s">
        <v>237</v>
      </c>
      <c r="M8" s="303">
        <f t="shared" si="4"/>
        <v>27</v>
      </c>
      <c r="N8" s="305" t="s">
        <v>237</v>
      </c>
      <c r="O8" s="300">
        <f t="shared" si="5"/>
        <v>45</v>
      </c>
    </row>
    <row r="9" spans="1:15" ht="21.75">
      <c r="A9" s="270" t="s">
        <v>96</v>
      </c>
      <c r="B9" s="270">
        <v>4</v>
      </c>
      <c r="C9" s="270">
        <v>5</v>
      </c>
      <c r="D9" s="270">
        <v>10</v>
      </c>
      <c r="E9" s="270">
        <v>1</v>
      </c>
      <c r="F9" s="297">
        <f t="shared" si="0"/>
        <v>16</v>
      </c>
      <c r="G9" s="270">
        <f t="shared" si="1"/>
        <v>15</v>
      </c>
      <c r="H9" s="305" t="s">
        <v>237</v>
      </c>
      <c r="I9" s="300">
        <f t="shared" si="2"/>
        <v>1.25</v>
      </c>
      <c r="J9" s="305" t="s">
        <v>237</v>
      </c>
      <c r="K9" s="300">
        <f t="shared" si="3"/>
        <v>2.5</v>
      </c>
      <c r="L9" s="305" t="s">
        <v>237</v>
      </c>
      <c r="M9" s="303">
        <f t="shared" si="4"/>
        <v>3.75</v>
      </c>
      <c r="N9" s="305" t="s">
        <v>237</v>
      </c>
      <c r="O9" s="300">
        <f t="shared" si="5"/>
        <v>4</v>
      </c>
    </row>
    <row r="10" spans="1:15" ht="21.75">
      <c r="A10" s="270" t="s">
        <v>97</v>
      </c>
      <c r="B10" s="270">
        <v>6</v>
      </c>
      <c r="C10" s="270">
        <v>2</v>
      </c>
      <c r="D10" s="270">
        <v>7</v>
      </c>
      <c r="E10" s="270">
        <v>3</v>
      </c>
      <c r="F10" s="297">
        <f t="shared" si="0"/>
        <v>12</v>
      </c>
      <c r="G10" s="270">
        <f t="shared" si="1"/>
        <v>9</v>
      </c>
      <c r="H10" s="305" t="s">
        <v>237</v>
      </c>
      <c r="I10" s="300">
        <f t="shared" si="2"/>
        <v>0.3333333333333333</v>
      </c>
      <c r="J10" s="305" t="s">
        <v>237</v>
      </c>
      <c r="K10" s="300">
        <f t="shared" si="3"/>
        <v>1.1666666666666667</v>
      </c>
      <c r="L10" s="305" t="s">
        <v>237</v>
      </c>
      <c r="M10" s="303">
        <f t="shared" si="4"/>
        <v>1.5</v>
      </c>
      <c r="N10" s="305" t="s">
        <v>237</v>
      </c>
      <c r="O10" s="300">
        <f t="shared" si="5"/>
        <v>2</v>
      </c>
    </row>
    <row r="11" spans="1:15" s="273" customFormat="1" ht="21.75">
      <c r="A11" s="274" t="s">
        <v>20</v>
      </c>
      <c r="B11" s="274">
        <f>SUM(B4:B10)</f>
        <v>2819</v>
      </c>
      <c r="C11" s="274">
        <f>SUM(C4:C10)</f>
        <v>1380</v>
      </c>
      <c r="D11" s="274">
        <f>SUM(D4:D10)</f>
        <v>2342</v>
      </c>
      <c r="E11" s="274">
        <f>SUM(E4:E10)</f>
        <v>2626</v>
      </c>
      <c r="F11" s="298">
        <f t="shared" si="0"/>
        <v>6348</v>
      </c>
      <c r="G11" s="307">
        <f t="shared" si="1"/>
        <v>3722</v>
      </c>
      <c r="H11" s="306" t="s">
        <v>237</v>
      </c>
      <c r="I11" s="301">
        <f t="shared" si="2"/>
        <v>0.4895352962043278</v>
      </c>
      <c r="J11" s="306" t="s">
        <v>237</v>
      </c>
      <c r="K11" s="301">
        <f>D11/B11</f>
        <v>0.8307910606598085</v>
      </c>
      <c r="L11" s="306" t="s">
        <v>237</v>
      </c>
      <c r="M11" s="308">
        <f t="shared" si="4"/>
        <v>1.3203263568641361</v>
      </c>
      <c r="N11" s="306" t="s">
        <v>237</v>
      </c>
      <c r="O11" s="301">
        <f t="shared" si="5"/>
        <v>2.251862362539908</v>
      </c>
    </row>
    <row r="12" spans="1:15" ht="21.75">
      <c r="A12" s="275"/>
      <c r="B12" s="275"/>
      <c r="C12" s="275"/>
      <c r="D12" s="275"/>
      <c r="E12" s="275"/>
      <c r="F12" s="275"/>
      <c r="G12" s="275"/>
      <c r="H12" s="292"/>
      <c r="I12" s="275"/>
      <c r="J12" s="275"/>
      <c r="K12" s="275"/>
      <c r="L12" s="275"/>
      <c r="M12" s="275"/>
      <c r="N12" s="275"/>
      <c r="O12" s="275"/>
    </row>
    <row r="13" spans="4:8" s="224" customFormat="1" ht="21.75">
      <c r="D13" s="366" t="s">
        <v>322</v>
      </c>
      <c r="H13" s="237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76">
      <selection activeCell="C85" sqref="C85:F85"/>
    </sheetView>
  </sheetViews>
  <sheetFormatPr defaultColWidth="9.140625" defaultRowHeight="21.75"/>
  <cols>
    <col min="1" max="1" width="4.57421875" style="230" customWidth="1"/>
    <col min="2" max="2" width="44.8515625" style="231" customWidth="1"/>
    <col min="3" max="3" width="5.421875" style="224" customWidth="1"/>
    <col min="4" max="4" width="5.00390625" style="224" customWidth="1"/>
    <col min="5" max="5" width="5.28125" style="224" customWidth="1"/>
    <col min="6" max="6" width="5.8515625" style="224" customWidth="1"/>
    <col min="7" max="7" width="9.57421875" style="224" customWidth="1"/>
    <col min="8" max="8" width="7.140625" style="224" customWidth="1"/>
    <col min="9" max="9" width="5.8515625" style="237" customWidth="1"/>
    <col min="10" max="10" width="6.7109375" style="224" customWidth="1"/>
    <col min="11" max="11" width="6.57421875" style="224" hidden="1" customWidth="1"/>
    <col min="12" max="12" width="7.7109375" style="428" customWidth="1"/>
    <col min="13" max="13" width="5.7109375" style="224" customWidth="1"/>
    <col min="14" max="16384" width="9.140625" style="224" customWidth="1"/>
  </cols>
  <sheetData>
    <row r="1" spans="1:12" ht="21.75">
      <c r="A1" s="653" t="s">
        <v>333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2" ht="21.75">
      <c r="A2" s="232" t="s">
        <v>21</v>
      </c>
      <c r="B2" s="232" t="s">
        <v>0</v>
      </c>
      <c r="C2" s="261" t="s">
        <v>24</v>
      </c>
      <c r="D2" s="261" t="s">
        <v>25</v>
      </c>
      <c r="E2" s="261" t="s">
        <v>26</v>
      </c>
      <c r="F2" s="261" t="s">
        <v>201</v>
      </c>
      <c r="G2" s="649" t="s">
        <v>238</v>
      </c>
      <c r="H2" s="650"/>
      <c r="I2" s="650"/>
      <c r="J2" s="650"/>
      <c r="K2" s="651"/>
      <c r="L2" s="652"/>
    </row>
    <row r="3" spans="1:12" ht="21.75">
      <c r="A3" s="233"/>
      <c r="B3" s="234"/>
      <c r="C3" s="260"/>
      <c r="D3" s="260"/>
      <c r="E3" s="260"/>
      <c r="F3" s="260"/>
      <c r="G3" s="249" t="s">
        <v>212</v>
      </c>
      <c r="H3" s="249" t="s">
        <v>213</v>
      </c>
      <c r="I3" s="243" t="s">
        <v>207</v>
      </c>
      <c r="J3" s="250" t="s">
        <v>209</v>
      </c>
      <c r="K3" s="244"/>
      <c r="L3" s="427" t="s">
        <v>221</v>
      </c>
    </row>
    <row r="4" spans="1:14" ht="21.75">
      <c r="A4" s="228">
        <v>1</v>
      </c>
      <c r="B4" s="229" t="s">
        <v>16</v>
      </c>
      <c r="C4" s="240">
        <v>6</v>
      </c>
      <c r="D4" s="240">
        <v>141</v>
      </c>
      <c r="E4" s="267">
        <v>395</v>
      </c>
      <c r="F4" s="231">
        <v>481</v>
      </c>
      <c r="G4" s="241">
        <f>D4/$C$85</f>
        <v>0.050017736786094356</v>
      </c>
      <c r="H4" s="241">
        <f>E4/$C$85</f>
        <v>0.14012061014544164</v>
      </c>
      <c r="I4" s="242">
        <f>D4+E4</f>
        <v>536</v>
      </c>
      <c r="J4" s="241">
        <f>I4/$C$85</f>
        <v>0.190138346931536</v>
      </c>
      <c r="K4" s="240">
        <f>SUM(D4:F4)</f>
        <v>1017</v>
      </c>
      <c r="L4" s="241">
        <f>K4/$C$85</f>
        <v>0.36076622915927636</v>
      </c>
      <c r="N4" s="224">
        <f>SUM(C4:F4)</f>
        <v>1023</v>
      </c>
    </row>
    <row r="5" spans="1:14" ht="21.75">
      <c r="A5" s="225">
        <v>2</v>
      </c>
      <c r="B5" s="216" t="s">
        <v>1</v>
      </c>
      <c r="C5" s="236">
        <v>142</v>
      </c>
      <c r="D5" s="236">
        <v>34</v>
      </c>
      <c r="E5" s="236">
        <v>76</v>
      </c>
      <c r="F5" s="236">
        <v>164</v>
      </c>
      <c r="G5" s="241">
        <f aca="true" t="shared" si="0" ref="G5:G66">D5/C5</f>
        <v>0.23943661971830985</v>
      </c>
      <c r="H5" s="241">
        <f aca="true" t="shared" si="1" ref="H5:H66">E5/C5</f>
        <v>0.5352112676056338</v>
      </c>
      <c r="I5" s="238">
        <f aca="true" t="shared" si="2" ref="I5:I66">D5+E5</f>
        <v>110</v>
      </c>
      <c r="J5" s="241">
        <f aca="true" t="shared" si="3" ref="J5:J35">I5/C5</f>
        <v>0.7746478873239436</v>
      </c>
      <c r="K5" s="236">
        <f aca="true" t="shared" si="4" ref="K5:K66">SUM(D5:F5)</f>
        <v>274</v>
      </c>
      <c r="L5" s="241">
        <f aca="true" t="shared" si="5" ref="L5:L35">K5/C5</f>
        <v>1.9295774647887325</v>
      </c>
      <c r="N5" s="224">
        <f aca="true" t="shared" si="6" ref="N5:N68">SUM(C5:F5)</f>
        <v>416</v>
      </c>
    </row>
    <row r="6" spans="1:14" ht="21.75">
      <c r="A6" s="225">
        <v>3</v>
      </c>
      <c r="B6" s="216" t="s">
        <v>2</v>
      </c>
      <c r="C6" s="236">
        <v>63</v>
      </c>
      <c r="D6" s="236">
        <v>4</v>
      </c>
      <c r="E6" s="236">
        <v>58</v>
      </c>
      <c r="F6" s="236">
        <v>29</v>
      </c>
      <c r="G6" s="241">
        <f t="shared" si="0"/>
        <v>0.06349206349206349</v>
      </c>
      <c r="H6" s="241">
        <f t="shared" si="1"/>
        <v>0.9206349206349206</v>
      </c>
      <c r="I6" s="238">
        <f t="shared" si="2"/>
        <v>62</v>
      </c>
      <c r="J6" s="241">
        <f t="shared" si="3"/>
        <v>0.9841269841269841</v>
      </c>
      <c r="K6" s="236">
        <f t="shared" si="4"/>
        <v>91</v>
      </c>
      <c r="L6" s="241">
        <f t="shared" si="5"/>
        <v>1.4444444444444444</v>
      </c>
      <c r="N6" s="224">
        <f t="shared" si="6"/>
        <v>154</v>
      </c>
    </row>
    <row r="7" spans="1:14" ht="21.75">
      <c r="A7" s="225">
        <v>4</v>
      </c>
      <c r="B7" s="216" t="s">
        <v>3</v>
      </c>
      <c r="C7" s="236">
        <v>69</v>
      </c>
      <c r="D7" s="236">
        <v>32</v>
      </c>
      <c r="E7" s="236">
        <v>43</v>
      </c>
      <c r="F7" s="236">
        <v>63</v>
      </c>
      <c r="G7" s="241">
        <f t="shared" si="0"/>
        <v>0.463768115942029</v>
      </c>
      <c r="H7" s="241">
        <f t="shared" si="1"/>
        <v>0.6231884057971014</v>
      </c>
      <c r="I7" s="238">
        <f t="shared" si="2"/>
        <v>75</v>
      </c>
      <c r="J7" s="241">
        <f t="shared" si="3"/>
        <v>1.0869565217391304</v>
      </c>
      <c r="K7" s="236">
        <f t="shared" si="4"/>
        <v>138</v>
      </c>
      <c r="L7" s="241">
        <f t="shared" si="5"/>
        <v>2</v>
      </c>
      <c r="N7" s="224">
        <f t="shared" si="6"/>
        <v>207</v>
      </c>
    </row>
    <row r="8" spans="1:14" ht="21.75">
      <c r="A8" s="225">
        <v>5</v>
      </c>
      <c r="B8" s="216" t="s">
        <v>4</v>
      </c>
      <c r="C8" s="236">
        <v>159</v>
      </c>
      <c r="D8" s="236">
        <v>10</v>
      </c>
      <c r="E8" s="236">
        <v>40</v>
      </c>
      <c r="F8" s="236">
        <v>27</v>
      </c>
      <c r="G8" s="241">
        <f t="shared" si="0"/>
        <v>0.06289308176100629</v>
      </c>
      <c r="H8" s="241">
        <f t="shared" si="1"/>
        <v>0.25157232704402516</v>
      </c>
      <c r="I8" s="238">
        <f t="shared" si="2"/>
        <v>50</v>
      </c>
      <c r="J8" s="241">
        <f t="shared" si="3"/>
        <v>0.31446540880503143</v>
      </c>
      <c r="K8" s="236">
        <f t="shared" si="4"/>
        <v>77</v>
      </c>
      <c r="L8" s="241">
        <f t="shared" si="5"/>
        <v>0.48427672955974843</v>
      </c>
      <c r="N8" s="224">
        <f t="shared" si="6"/>
        <v>236</v>
      </c>
    </row>
    <row r="9" spans="1:14" ht="21.75">
      <c r="A9" s="225">
        <v>6</v>
      </c>
      <c r="B9" s="216" t="s">
        <v>5</v>
      </c>
      <c r="C9" s="236">
        <v>73</v>
      </c>
      <c r="D9" s="236">
        <v>12</v>
      </c>
      <c r="E9" s="236">
        <v>40</v>
      </c>
      <c r="F9" s="236">
        <v>44</v>
      </c>
      <c r="G9" s="241">
        <f t="shared" si="0"/>
        <v>0.1643835616438356</v>
      </c>
      <c r="H9" s="241">
        <f t="shared" si="1"/>
        <v>0.547945205479452</v>
      </c>
      <c r="I9" s="238">
        <f t="shared" si="2"/>
        <v>52</v>
      </c>
      <c r="J9" s="241">
        <f t="shared" si="3"/>
        <v>0.7123287671232876</v>
      </c>
      <c r="K9" s="236">
        <f t="shared" si="4"/>
        <v>96</v>
      </c>
      <c r="L9" s="241">
        <f t="shared" si="5"/>
        <v>1.3150684931506849</v>
      </c>
      <c r="N9" s="224">
        <f t="shared" si="6"/>
        <v>169</v>
      </c>
    </row>
    <row r="10" spans="1:14" ht="21.75">
      <c r="A10" s="225">
        <v>7</v>
      </c>
      <c r="B10" s="216" t="s">
        <v>6</v>
      </c>
      <c r="C10" s="236">
        <v>287</v>
      </c>
      <c r="D10" s="236">
        <v>25</v>
      </c>
      <c r="E10" s="236">
        <v>76</v>
      </c>
      <c r="F10" s="236">
        <v>84</v>
      </c>
      <c r="G10" s="241">
        <f t="shared" si="0"/>
        <v>0.08710801393728224</v>
      </c>
      <c r="H10" s="241">
        <f t="shared" si="1"/>
        <v>0.26480836236933797</v>
      </c>
      <c r="I10" s="238">
        <f t="shared" si="2"/>
        <v>101</v>
      </c>
      <c r="J10" s="241">
        <f t="shared" si="3"/>
        <v>0.3519163763066202</v>
      </c>
      <c r="K10" s="236">
        <f t="shared" si="4"/>
        <v>185</v>
      </c>
      <c r="L10" s="241">
        <f t="shared" si="5"/>
        <v>0.6445993031358885</v>
      </c>
      <c r="N10" s="224">
        <f t="shared" si="6"/>
        <v>472</v>
      </c>
    </row>
    <row r="11" spans="1:14" ht="21.75">
      <c r="A11" s="225">
        <v>8</v>
      </c>
      <c r="B11" s="216" t="s">
        <v>7</v>
      </c>
      <c r="C11" s="236">
        <v>283</v>
      </c>
      <c r="D11" s="236">
        <v>60</v>
      </c>
      <c r="E11" s="236">
        <v>198</v>
      </c>
      <c r="F11" s="236">
        <v>59</v>
      </c>
      <c r="G11" s="241">
        <f t="shared" si="0"/>
        <v>0.21201413427561838</v>
      </c>
      <c r="H11" s="241">
        <f t="shared" si="1"/>
        <v>0.6996466431095406</v>
      </c>
      <c r="I11" s="238">
        <f t="shared" si="2"/>
        <v>258</v>
      </c>
      <c r="J11" s="241">
        <f t="shared" si="3"/>
        <v>0.911660777385159</v>
      </c>
      <c r="K11" s="236">
        <f t="shared" si="4"/>
        <v>317</v>
      </c>
      <c r="L11" s="241">
        <f t="shared" si="5"/>
        <v>1.1201413427561837</v>
      </c>
      <c r="N11" s="224">
        <f t="shared" si="6"/>
        <v>600</v>
      </c>
    </row>
    <row r="12" spans="1:14" ht="21.75">
      <c r="A12" s="225">
        <v>9</v>
      </c>
      <c r="B12" s="216" t="s">
        <v>9</v>
      </c>
      <c r="C12" s="236">
        <v>629</v>
      </c>
      <c r="D12" s="236">
        <v>44</v>
      </c>
      <c r="E12" s="236">
        <v>174</v>
      </c>
      <c r="F12" s="236">
        <v>101</v>
      </c>
      <c r="G12" s="241">
        <f t="shared" si="0"/>
        <v>0.06995230524642289</v>
      </c>
      <c r="H12" s="241">
        <f t="shared" si="1"/>
        <v>0.2766295707472178</v>
      </c>
      <c r="I12" s="238">
        <f t="shared" si="2"/>
        <v>218</v>
      </c>
      <c r="J12" s="241">
        <f t="shared" si="3"/>
        <v>0.3465818759936407</v>
      </c>
      <c r="K12" s="236">
        <f t="shared" si="4"/>
        <v>319</v>
      </c>
      <c r="L12" s="241">
        <f t="shared" si="5"/>
        <v>0.5071542130365659</v>
      </c>
      <c r="N12" s="224">
        <f t="shared" si="6"/>
        <v>948</v>
      </c>
    </row>
    <row r="13" spans="1:14" ht="21.75">
      <c r="A13" s="225"/>
      <c r="B13" s="216" t="s">
        <v>175</v>
      </c>
      <c r="C13" s="236">
        <v>99</v>
      </c>
      <c r="D13" s="236">
        <v>8</v>
      </c>
      <c r="E13" s="236">
        <v>57</v>
      </c>
      <c r="F13" s="236">
        <v>52</v>
      </c>
      <c r="G13" s="241">
        <f t="shared" si="0"/>
        <v>0.08080808080808081</v>
      </c>
      <c r="H13" s="241">
        <f t="shared" si="1"/>
        <v>0.5757575757575758</v>
      </c>
      <c r="I13" s="238">
        <f t="shared" si="2"/>
        <v>65</v>
      </c>
      <c r="J13" s="241">
        <f t="shared" si="3"/>
        <v>0.6565656565656566</v>
      </c>
      <c r="K13" s="236">
        <f t="shared" si="4"/>
        <v>117</v>
      </c>
      <c r="L13" s="241">
        <f t="shared" si="5"/>
        <v>1.1818181818181819</v>
      </c>
      <c r="N13" s="224">
        <f t="shared" si="6"/>
        <v>216</v>
      </c>
    </row>
    <row r="14" spans="1:14" ht="21.75">
      <c r="A14" s="225"/>
      <c r="B14" s="216" t="s">
        <v>176</v>
      </c>
      <c r="C14" s="236">
        <v>530</v>
      </c>
      <c r="D14" s="236">
        <v>36</v>
      </c>
      <c r="E14" s="236">
        <v>117</v>
      </c>
      <c r="F14" s="236">
        <v>49</v>
      </c>
      <c r="G14" s="241">
        <f t="shared" si="0"/>
        <v>0.06792452830188679</v>
      </c>
      <c r="H14" s="241">
        <f t="shared" si="1"/>
        <v>0.22075471698113208</v>
      </c>
      <c r="I14" s="238">
        <f t="shared" si="2"/>
        <v>153</v>
      </c>
      <c r="J14" s="241">
        <f t="shared" si="3"/>
        <v>0.28867924528301886</v>
      </c>
      <c r="K14" s="236">
        <f t="shared" si="4"/>
        <v>202</v>
      </c>
      <c r="L14" s="241">
        <f t="shared" si="5"/>
        <v>0.38113207547169814</v>
      </c>
      <c r="N14" s="224">
        <f t="shared" si="6"/>
        <v>732</v>
      </c>
    </row>
    <row r="15" spans="1:14" ht="21.75">
      <c r="A15" s="225">
        <v>10</v>
      </c>
      <c r="B15" s="216" t="s">
        <v>10</v>
      </c>
      <c r="C15" s="236">
        <v>88</v>
      </c>
      <c r="D15" s="236">
        <v>9</v>
      </c>
      <c r="E15" s="236">
        <v>52</v>
      </c>
      <c r="F15" s="236">
        <v>20</v>
      </c>
      <c r="G15" s="241">
        <f t="shared" si="0"/>
        <v>0.10227272727272728</v>
      </c>
      <c r="H15" s="241">
        <f t="shared" si="1"/>
        <v>0.5909090909090909</v>
      </c>
      <c r="I15" s="238">
        <f t="shared" si="2"/>
        <v>61</v>
      </c>
      <c r="J15" s="241">
        <f t="shared" si="3"/>
        <v>0.6931818181818182</v>
      </c>
      <c r="K15" s="236">
        <f t="shared" si="4"/>
        <v>81</v>
      </c>
      <c r="L15" s="241">
        <f t="shared" si="5"/>
        <v>0.9204545454545454</v>
      </c>
      <c r="N15" s="224">
        <f t="shared" si="6"/>
        <v>169</v>
      </c>
    </row>
    <row r="16" spans="1:14" ht="21.75">
      <c r="A16" s="225">
        <v>11</v>
      </c>
      <c r="B16" s="216" t="s">
        <v>11</v>
      </c>
      <c r="C16" s="236">
        <v>75</v>
      </c>
      <c r="D16" s="236">
        <v>10</v>
      </c>
      <c r="E16" s="236">
        <v>35</v>
      </c>
      <c r="F16" s="236">
        <v>13</v>
      </c>
      <c r="G16" s="241">
        <f t="shared" si="0"/>
        <v>0.13333333333333333</v>
      </c>
      <c r="H16" s="241">
        <f t="shared" si="1"/>
        <v>0.4666666666666667</v>
      </c>
      <c r="I16" s="238">
        <f t="shared" si="2"/>
        <v>45</v>
      </c>
      <c r="J16" s="241">
        <f t="shared" si="3"/>
        <v>0.6</v>
      </c>
      <c r="K16" s="236">
        <f t="shared" si="4"/>
        <v>58</v>
      </c>
      <c r="L16" s="241">
        <f t="shared" si="5"/>
        <v>0.7733333333333333</v>
      </c>
      <c r="N16" s="224">
        <f t="shared" si="6"/>
        <v>133</v>
      </c>
    </row>
    <row r="17" spans="1:14" ht="21.75">
      <c r="A17" s="225">
        <v>12</v>
      </c>
      <c r="B17" s="216" t="s">
        <v>12</v>
      </c>
      <c r="C17" s="236">
        <v>122</v>
      </c>
      <c r="D17" s="236">
        <v>108</v>
      </c>
      <c r="E17" s="236">
        <v>76</v>
      </c>
      <c r="F17" s="236">
        <v>84</v>
      </c>
      <c r="G17" s="241">
        <f t="shared" si="0"/>
        <v>0.8852459016393442</v>
      </c>
      <c r="H17" s="241">
        <f t="shared" si="1"/>
        <v>0.6229508196721312</v>
      </c>
      <c r="I17" s="238">
        <f t="shared" si="2"/>
        <v>184</v>
      </c>
      <c r="J17" s="241">
        <f t="shared" si="3"/>
        <v>1.5081967213114753</v>
      </c>
      <c r="K17" s="236">
        <f t="shared" si="4"/>
        <v>268</v>
      </c>
      <c r="L17" s="241">
        <f t="shared" si="5"/>
        <v>2.19672131147541</v>
      </c>
      <c r="N17" s="224">
        <f t="shared" si="6"/>
        <v>390</v>
      </c>
    </row>
    <row r="18" spans="1:14" ht="21.75">
      <c r="A18" s="225">
        <v>13</v>
      </c>
      <c r="B18" s="216" t="s">
        <v>13</v>
      </c>
      <c r="C18" s="236">
        <v>89</v>
      </c>
      <c r="D18" s="236">
        <v>20</v>
      </c>
      <c r="E18" s="236">
        <v>50</v>
      </c>
      <c r="F18" s="236">
        <v>29</v>
      </c>
      <c r="G18" s="241">
        <f t="shared" si="0"/>
        <v>0.2247191011235955</v>
      </c>
      <c r="H18" s="241">
        <f t="shared" si="1"/>
        <v>0.5617977528089888</v>
      </c>
      <c r="I18" s="238">
        <f t="shared" si="2"/>
        <v>70</v>
      </c>
      <c r="J18" s="241">
        <f t="shared" si="3"/>
        <v>0.7865168539325843</v>
      </c>
      <c r="K18" s="236">
        <f t="shared" si="4"/>
        <v>99</v>
      </c>
      <c r="L18" s="241">
        <f t="shared" si="5"/>
        <v>1.1123595505617978</v>
      </c>
      <c r="N18" s="224">
        <f t="shared" si="6"/>
        <v>188</v>
      </c>
    </row>
    <row r="19" spans="1:14" ht="21.75">
      <c r="A19" s="225">
        <v>14</v>
      </c>
      <c r="B19" s="216" t="s">
        <v>14</v>
      </c>
      <c r="C19" s="236">
        <v>5</v>
      </c>
      <c r="D19" s="236">
        <v>22</v>
      </c>
      <c r="E19" s="236">
        <v>40</v>
      </c>
      <c r="F19" s="236">
        <v>7</v>
      </c>
      <c r="G19" s="241">
        <f t="shared" si="0"/>
        <v>4.4</v>
      </c>
      <c r="H19" s="241">
        <f t="shared" si="1"/>
        <v>8</v>
      </c>
      <c r="I19" s="238">
        <f t="shared" si="2"/>
        <v>62</v>
      </c>
      <c r="J19" s="241">
        <f t="shared" si="3"/>
        <v>12.4</v>
      </c>
      <c r="K19" s="236">
        <f t="shared" si="4"/>
        <v>69</v>
      </c>
      <c r="L19" s="241">
        <f t="shared" si="5"/>
        <v>13.8</v>
      </c>
      <c r="N19" s="224">
        <f t="shared" si="6"/>
        <v>74</v>
      </c>
    </row>
    <row r="20" spans="1:14" ht="21.75">
      <c r="A20" s="225">
        <v>15</v>
      </c>
      <c r="B20" s="255" t="s">
        <v>36</v>
      </c>
      <c r="C20" s="236">
        <v>0</v>
      </c>
      <c r="D20" s="236">
        <v>40</v>
      </c>
      <c r="E20" s="236">
        <v>10</v>
      </c>
      <c r="F20" s="236">
        <v>17</v>
      </c>
      <c r="G20" s="241" t="e">
        <f t="shared" si="0"/>
        <v>#DIV/0!</v>
      </c>
      <c r="H20" s="241" t="e">
        <f t="shared" si="1"/>
        <v>#DIV/0!</v>
      </c>
      <c r="I20" s="238">
        <f t="shared" si="2"/>
        <v>50</v>
      </c>
      <c r="J20" s="241" t="e">
        <f t="shared" si="3"/>
        <v>#DIV/0!</v>
      </c>
      <c r="K20" s="238">
        <f t="shared" si="4"/>
        <v>67</v>
      </c>
      <c r="L20" s="241" t="e">
        <f t="shared" si="5"/>
        <v>#DIV/0!</v>
      </c>
      <c r="N20" s="224">
        <f t="shared" si="6"/>
        <v>67</v>
      </c>
    </row>
    <row r="21" spans="1:14" ht="21.75">
      <c r="A21" s="225">
        <v>16</v>
      </c>
      <c r="B21" s="216" t="s">
        <v>15</v>
      </c>
      <c r="C21" s="236">
        <v>0</v>
      </c>
      <c r="D21" s="236">
        <v>77</v>
      </c>
      <c r="E21" s="236">
        <v>45</v>
      </c>
      <c r="F21" s="236">
        <v>90</v>
      </c>
      <c r="G21" s="241" t="e">
        <f t="shared" si="0"/>
        <v>#DIV/0!</v>
      </c>
      <c r="H21" s="241" t="e">
        <f t="shared" si="1"/>
        <v>#DIV/0!</v>
      </c>
      <c r="I21" s="238">
        <f t="shared" si="2"/>
        <v>122</v>
      </c>
      <c r="J21" s="241" t="e">
        <f t="shared" si="3"/>
        <v>#DIV/0!</v>
      </c>
      <c r="K21" s="238">
        <f t="shared" si="4"/>
        <v>212</v>
      </c>
      <c r="L21" s="241" t="e">
        <f t="shared" si="5"/>
        <v>#DIV/0!</v>
      </c>
      <c r="N21" s="224">
        <f t="shared" si="6"/>
        <v>212</v>
      </c>
    </row>
    <row r="22" spans="1:14" ht="21.75">
      <c r="A22" s="225">
        <v>17</v>
      </c>
      <c r="B22" s="216" t="s">
        <v>37</v>
      </c>
      <c r="C22" s="236">
        <v>0</v>
      </c>
      <c r="D22" s="236">
        <v>88</v>
      </c>
      <c r="E22" s="236">
        <v>76</v>
      </c>
      <c r="F22" s="236">
        <v>19</v>
      </c>
      <c r="G22" s="241" t="e">
        <f t="shared" si="0"/>
        <v>#DIV/0!</v>
      </c>
      <c r="H22" s="241" t="e">
        <f t="shared" si="1"/>
        <v>#DIV/0!</v>
      </c>
      <c r="I22" s="238">
        <f t="shared" si="2"/>
        <v>164</v>
      </c>
      <c r="J22" s="241" t="e">
        <f t="shared" si="3"/>
        <v>#DIV/0!</v>
      </c>
      <c r="K22" s="238">
        <f t="shared" si="4"/>
        <v>183</v>
      </c>
      <c r="L22" s="241" t="e">
        <f t="shared" si="5"/>
        <v>#DIV/0!</v>
      </c>
      <c r="N22" s="224">
        <f t="shared" si="6"/>
        <v>183</v>
      </c>
    </row>
    <row r="23" spans="1:14" ht="21.75">
      <c r="A23" s="225">
        <v>18</v>
      </c>
      <c r="B23" s="216" t="s">
        <v>38</v>
      </c>
      <c r="C23" s="236">
        <v>0</v>
      </c>
      <c r="D23" s="236">
        <v>47</v>
      </c>
      <c r="E23" s="236">
        <v>35</v>
      </c>
      <c r="F23" s="236">
        <v>5</v>
      </c>
      <c r="G23" s="241" t="e">
        <f t="shared" si="0"/>
        <v>#DIV/0!</v>
      </c>
      <c r="H23" s="241" t="e">
        <f t="shared" si="1"/>
        <v>#DIV/0!</v>
      </c>
      <c r="I23" s="238">
        <f t="shared" si="2"/>
        <v>82</v>
      </c>
      <c r="J23" s="241" t="e">
        <f t="shared" si="3"/>
        <v>#DIV/0!</v>
      </c>
      <c r="K23" s="238">
        <f t="shared" si="4"/>
        <v>87</v>
      </c>
      <c r="L23" s="241" t="e">
        <f t="shared" si="5"/>
        <v>#DIV/0!</v>
      </c>
      <c r="N23" s="224">
        <f t="shared" si="6"/>
        <v>87</v>
      </c>
    </row>
    <row r="24" spans="1:14" ht="21.75">
      <c r="A24" s="225">
        <v>19</v>
      </c>
      <c r="B24" s="216" t="s">
        <v>17</v>
      </c>
      <c r="C24" s="236">
        <v>0</v>
      </c>
      <c r="D24" s="236">
        <v>54</v>
      </c>
      <c r="E24" s="236">
        <v>48</v>
      </c>
      <c r="F24" s="236">
        <v>6</v>
      </c>
      <c r="G24" s="241" t="e">
        <f t="shared" si="0"/>
        <v>#DIV/0!</v>
      </c>
      <c r="H24" s="241" t="e">
        <f t="shared" si="1"/>
        <v>#DIV/0!</v>
      </c>
      <c r="I24" s="238">
        <f t="shared" si="2"/>
        <v>102</v>
      </c>
      <c r="J24" s="241" t="e">
        <f t="shared" si="3"/>
        <v>#DIV/0!</v>
      </c>
      <c r="K24" s="238">
        <f t="shared" si="4"/>
        <v>108</v>
      </c>
      <c r="L24" s="241" t="e">
        <f t="shared" si="5"/>
        <v>#DIV/0!</v>
      </c>
      <c r="N24" s="224">
        <f t="shared" si="6"/>
        <v>108</v>
      </c>
    </row>
    <row r="25" spans="1:14" ht="21.75">
      <c r="A25" s="225">
        <v>20</v>
      </c>
      <c r="B25" s="216" t="s">
        <v>39</v>
      </c>
      <c r="C25" s="236">
        <v>0</v>
      </c>
      <c r="D25" s="236">
        <v>1</v>
      </c>
      <c r="E25" s="236">
        <v>8</v>
      </c>
      <c r="F25" s="236">
        <v>3</v>
      </c>
      <c r="G25" s="241" t="e">
        <f t="shared" si="0"/>
        <v>#DIV/0!</v>
      </c>
      <c r="H25" s="241" t="e">
        <f t="shared" si="1"/>
        <v>#DIV/0!</v>
      </c>
      <c r="I25" s="238">
        <f t="shared" si="2"/>
        <v>9</v>
      </c>
      <c r="J25" s="241" t="e">
        <f t="shared" si="3"/>
        <v>#DIV/0!</v>
      </c>
      <c r="K25" s="238">
        <f t="shared" si="4"/>
        <v>12</v>
      </c>
      <c r="L25" s="241" t="e">
        <f t="shared" si="5"/>
        <v>#DIV/0!</v>
      </c>
      <c r="N25" s="224">
        <f t="shared" si="6"/>
        <v>12</v>
      </c>
    </row>
    <row r="26" spans="1:14" ht="21.75">
      <c r="A26" s="225">
        <v>21</v>
      </c>
      <c r="B26" s="216" t="s">
        <v>18</v>
      </c>
      <c r="C26" s="236">
        <v>12</v>
      </c>
      <c r="D26" s="236">
        <v>27</v>
      </c>
      <c r="E26" s="236">
        <v>38</v>
      </c>
      <c r="F26" s="236">
        <v>14</v>
      </c>
      <c r="G26" s="241">
        <f t="shared" si="0"/>
        <v>2.25</v>
      </c>
      <c r="H26" s="241">
        <f t="shared" si="1"/>
        <v>3.1666666666666665</v>
      </c>
      <c r="I26" s="238">
        <f t="shared" si="2"/>
        <v>65</v>
      </c>
      <c r="J26" s="241">
        <f t="shared" si="3"/>
        <v>5.416666666666667</v>
      </c>
      <c r="K26" s="236">
        <f t="shared" si="4"/>
        <v>79</v>
      </c>
      <c r="L26" s="241">
        <f t="shared" si="5"/>
        <v>6.583333333333333</v>
      </c>
      <c r="N26" s="224">
        <f t="shared" si="6"/>
        <v>91</v>
      </c>
    </row>
    <row r="27" spans="1:14" ht="21.75">
      <c r="A27" s="225">
        <v>22</v>
      </c>
      <c r="B27" s="216" t="s">
        <v>19</v>
      </c>
      <c r="C27" s="236">
        <v>0</v>
      </c>
      <c r="D27" s="236">
        <v>51</v>
      </c>
      <c r="E27" s="236">
        <v>64</v>
      </c>
      <c r="F27" s="236">
        <v>15</v>
      </c>
      <c r="G27" s="241" t="e">
        <f t="shared" si="0"/>
        <v>#DIV/0!</v>
      </c>
      <c r="H27" s="241" t="e">
        <f t="shared" si="1"/>
        <v>#DIV/0!</v>
      </c>
      <c r="I27" s="238">
        <f t="shared" si="2"/>
        <v>115</v>
      </c>
      <c r="J27" s="241" t="e">
        <f t="shared" si="3"/>
        <v>#DIV/0!</v>
      </c>
      <c r="K27" s="238">
        <f t="shared" si="4"/>
        <v>130</v>
      </c>
      <c r="L27" s="241" t="e">
        <f t="shared" si="5"/>
        <v>#DIV/0!</v>
      </c>
      <c r="N27" s="224">
        <f t="shared" si="6"/>
        <v>130</v>
      </c>
    </row>
    <row r="28" spans="1:14" ht="21.75">
      <c r="A28" s="225">
        <v>23</v>
      </c>
      <c r="B28" s="216" t="s">
        <v>138</v>
      </c>
      <c r="C28" s="236">
        <v>0</v>
      </c>
      <c r="D28" s="236">
        <v>25</v>
      </c>
      <c r="E28" s="236">
        <v>20</v>
      </c>
      <c r="F28" s="236">
        <v>53</v>
      </c>
      <c r="G28" s="241" t="e">
        <f t="shared" si="0"/>
        <v>#DIV/0!</v>
      </c>
      <c r="H28" s="241" t="e">
        <f t="shared" si="1"/>
        <v>#DIV/0!</v>
      </c>
      <c r="I28" s="238">
        <f t="shared" si="2"/>
        <v>45</v>
      </c>
      <c r="J28" s="241" t="e">
        <f t="shared" si="3"/>
        <v>#DIV/0!</v>
      </c>
      <c r="K28" s="238">
        <f t="shared" si="4"/>
        <v>98</v>
      </c>
      <c r="L28" s="241" t="e">
        <f t="shared" si="5"/>
        <v>#DIV/0!</v>
      </c>
      <c r="N28" s="224">
        <f t="shared" si="6"/>
        <v>98</v>
      </c>
    </row>
    <row r="29" spans="1:14" ht="21.75">
      <c r="A29" s="225">
        <v>24</v>
      </c>
      <c r="B29" s="256" t="s">
        <v>40</v>
      </c>
      <c r="C29" s="236">
        <v>0</v>
      </c>
      <c r="D29" s="236">
        <v>18</v>
      </c>
      <c r="E29" s="236">
        <v>10</v>
      </c>
      <c r="F29" s="236">
        <v>57</v>
      </c>
      <c r="G29" s="241" t="e">
        <f t="shared" si="0"/>
        <v>#DIV/0!</v>
      </c>
      <c r="H29" s="241" t="e">
        <f t="shared" si="1"/>
        <v>#DIV/0!</v>
      </c>
      <c r="I29" s="238">
        <f t="shared" si="2"/>
        <v>28</v>
      </c>
      <c r="J29" s="241" t="e">
        <f t="shared" si="3"/>
        <v>#DIV/0!</v>
      </c>
      <c r="K29" s="238">
        <f t="shared" si="4"/>
        <v>85</v>
      </c>
      <c r="L29" s="241" t="e">
        <f t="shared" si="5"/>
        <v>#DIV/0!</v>
      </c>
      <c r="N29" s="224">
        <f t="shared" si="6"/>
        <v>85</v>
      </c>
    </row>
    <row r="30" spans="1:14" ht="21.75">
      <c r="A30" s="225">
        <v>25</v>
      </c>
      <c r="B30" s="255" t="s">
        <v>41</v>
      </c>
      <c r="C30" s="236">
        <v>0</v>
      </c>
      <c r="D30" s="236">
        <v>32</v>
      </c>
      <c r="E30" s="236">
        <v>24</v>
      </c>
      <c r="F30" s="236">
        <v>142</v>
      </c>
      <c r="G30" s="241" t="e">
        <f t="shared" si="0"/>
        <v>#DIV/0!</v>
      </c>
      <c r="H30" s="241" t="e">
        <f t="shared" si="1"/>
        <v>#DIV/0!</v>
      </c>
      <c r="I30" s="238">
        <f t="shared" si="2"/>
        <v>56</v>
      </c>
      <c r="J30" s="241" t="e">
        <f t="shared" si="3"/>
        <v>#DIV/0!</v>
      </c>
      <c r="K30" s="238">
        <f t="shared" si="4"/>
        <v>198</v>
      </c>
      <c r="L30" s="241" t="e">
        <f t="shared" si="5"/>
        <v>#DIV/0!</v>
      </c>
      <c r="N30" s="224">
        <f t="shared" si="6"/>
        <v>198</v>
      </c>
    </row>
    <row r="31" spans="1:14" ht="21.75">
      <c r="A31" s="225">
        <v>26</v>
      </c>
      <c r="B31" s="216" t="s">
        <v>42</v>
      </c>
      <c r="C31" s="236">
        <v>44</v>
      </c>
      <c r="D31" s="236">
        <v>8</v>
      </c>
      <c r="E31" s="236">
        <v>18</v>
      </c>
      <c r="F31" s="236">
        <v>4</v>
      </c>
      <c r="G31" s="241">
        <f t="shared" si="0"/>
        <v>0.18181818181818182</v>
      </c>
      <c r="H31" s="241">
        <f t="shared" si="1"/>
        <v>0.4090909090909091</v>
      </c>
      <c r="I31" s="238">
        <f t="shared" si="2"/>
        <v>26</v>
      </c>
      <c r="J31" s="241">
        <f t="shared" si="3"/>
        <v>0.5909090909090909</v>
      </c>
      <c r="K31" s="236">
        <f t="shared" si="4"/>
        <v>30</v>
      </c>
      <c r="L31" s="241">
        <f t="shared" si="5"/>
        <v>0.6818181818181818</v>
      </c>
      <c r="N31" s="224">
        <f t="shared" si="6"/>
        <v>74</v>
      </c>
    </row>
    <row r="32" spans="1:14" ht="21.75">
      <c r="A32" s="225">
        <v>27</v>
      </c>
      <c r="B32" s="216" t="s">
        <v>104</v>
      </c>
      <c r="C32" s="236">
        <v>0</v>
      </c>
      <c r="D32" s="236">
        <v>3</v>
      </c>
      <c r="E32" s="236">
        <v>3</v>
      </c>
      <c r="F32" s="236">
        <v>1</v>
      </c>
      <c r="G32" s="241" t="e">
        <f t="shared" si="0"/>
        <v>#DIV/0!</v>
      </c>
      <c r="H32" s="241" t="e">
        <f t="shared" si="1"/>
        <v>#DIV/0!</v>
      </c>
      <c r="I32" s="238">
        <f t="shared" si="2"/>
        <v>6</v>
      </c>
      <c r="J32" s="241" t="e">
        <f t="shared" si="3"/>
        <v>#DIV/0!</v>
      </c>
      <c r="K32" s="238">
        <f t="shared" si="4"/>
        <v>7</v>
      </c>
      <c r="L32" s="241" t="e">
        <f t="shared" si="5"/>
        <v>#DIV/0!</v>
      </c>
      <c r="N32" s="224">
        <f t="shared" si="6"/>
        <v>7</v>
      </c>
    </row>
    <row r="33" spans="1:14" ht="21.75">
      <c r="A33" s="225">
        <v>28</v>
      </c>
      <c r="B33" s="216" t="s">
        <v>99</v>
      </c>
      <c r="C33" s="236">
        <v>7</v>
      </c>
      <c r="D33" s="236">
        <v>7</v>
      </c>
      <c r="E33" s="236">
        <v>3</v>
      </c>
      <c r="F33" s="236">
        <v>5</v>
      </c>
      <c r="G33" s="241">
        <f t="shared" si="0"/>
        <v>1</v>
      </c>
      <c r="H33" s="241">
        <f t="shared" si="1"/>
        <v>0.42857142857142855</v>
      </c>
      <c r="I33" s="238">
        <f t="shared" si="2"/>
        <v>10</v>
      </c>
      <c r="J33" s="241">
        <f t="shared" si="3"/>
        <v>1.4285714285714286</v>
      </c>
      <c r="K33" s="236">
        <f t="shared" si="4"/>
        <v>15</v>
      </c>
      <c r="L33" s="241">
        <f t="shared" si="5"/>
        <v>2.142857142857143</v>
      </c>
      <c r="N33" s="224">
        <f t="shared" si="6"/>
        <v>22</v>
      </c>
    </row>
    <row r="34" spans="1:14" ht="21.75">
      <c r="A34" s="225">
        <v>29</v>
      </c>
      <c r="B34" s="343" t="s">
        <v>98</v>
      </c>
      <c r="C34" s="295">
        <v>12</v>
      </c>
      <c r="D34" s="295">
        <v>5</v>
      </c>
      <c r="E34" s="295">
        <v>5</v>
      </c>
      <c r="F34" s="295">
        <v>2</v>
      </c>
      <c r="G34" s="293">
        <f t="shared" si="0"/>
        <v>0.4166666666666667</v>
      </c>
      <c r="H34" s="293">
        <f t="shared" si="1"/>
        <v>0.4166666666666667</v>
      </c>
      <c r="I34" s="294">
        <f t="shared" si="2"/>
        <v>10</v>
      </c>
      <c r="J34" s="293">
        <f t="shared" si="3"/>
        <v>0.8333333333333334</v>
      </c>
      <c r="K34" s="295">
        <f t="shared" si="4"/>
        <v>12</v>
      </c>
      <c r="L34" s="293">
        <f t="shared" si="5"/>
        <v>1</v>
      </c>
      <c r="N34" s="224">
        <f t="shared" si="6"/>
        <v>24</v>
      </c>
    </row>
    <row r="35" spans="1:14" ht="21.75">
      <c r="A35" s="226">
        <v>30</v>
      </c>
      <c r="B35" s="227" t="s">
        <v>103</v>
      </c>
      <c r="C35" s="239">
        <v>0</v>
      </c>
      <c r="D35" s="239">
        <v>3</v>
      </c>
      <c r="E35" s="239">
        <v>4</v>
      </c>
      <c r="F35" s="239">
        <v>2</v>
      </c>
      <c r="G35" s="344" t="e">
        <f>D35/C35</f>
        <v>#DIV/0!</v>
      </c>
      <c r="H35" s="344" t="e">
        <f>E35/C35</f>
        <v>#DIV/0!</v>
      </c>
      <c r="I35" s="345">
        <f>D35+E35</f>
        <v>7</v>
      </c>
      <c r="J35" s="344" t="e">
        <f t="shared" si="3"/>
        <v>#DIV/0!</v>
      </c>
      <c r="K35" s="345">
        <f>SUM(D35:F35)</f>
        <v>9</v>
      </c>
      <c r="L35" s="344" t="e">
        <f t="shared" si="5"/>
        <v>#DIV/0!</v>
      </c>
      <c r="N35" s="224">
        <f t="shared" si="6"/>
        <v>9</v>
      </c>
    </row>
    <row r="36" spans="1:14" ht="21.75">
      <c r="A36" s="337"/>
      <c r="B36" s="338"/>
      <c r="C36" s="339"/>
      <c r="D36" s="339"/>
      <c r="E36" s="366" t="s">
        <v>322</v>
      </c>
      <c r="F36" s="339"/>
      <c r="G36" s="340"/>
      <c r="H36" s="340"/>
      <c r="I36" s="341"/>
      <c r="J36" s="340"/>
      <c r="K36" s="339"/>
      <c r="L36" s="340"/>
      <c r="N36" s="224">
        <f t="shared" si="6"/>
        <v>0</v>
      </c>
    </row>
    <row r="37" spans="1:14" ht="21.75">
      <c r="A37" s="228">
        <v>31</v>
      </c>
      <c r="B37" s="418" t="s">
        <v>111</v>
      </c>
      <c r="C37" s="235">
        <v>0</v>
      </c>
      <c r="D37" s="235">
        <v>1</v>
      </c>
      <c r="E37" s="235">
        <v>4</v>
      </c>
      <c r="F37" s="235">
        <v>1</v>
      </c>
      <c r="G37" s="257" t="e">
        <f t="shared" si="0"/>
        <v>#DIV/0!</v>
      </c>
      <c r="H37" s="257" t="e">
        <f t="shared" si="1"/>
        <v>#DIV/0!</v>
      </c>
      <c r="I37" s="258">
        <f t="shared" si="2"/>
        <v>5</v>
      </c>
      <c r="J37" s="257" t="e">
        <f aca="true" t="shared" si="7" ref="J37:J68">I37/C37</f>
        <v>#DIV/0!</v>
      </c>
      <c r="K37" s="258">
        <f t="shared" si="4"/>
        <v>6</v>
      </c>
      <c r="L37" s="257" t="e">
        <f aca="true" t="shared" si="8" ref="L37:L68">K37/C37</f>
        <v>#DIV/0!</v>
      </c>
      <c r="N37" s="224">
        <f t="shared" si="6"/>
        <v>6</v>
      </c>
    </row>
    <row r="38" spans="1:14" ht="21.75">
      <c r="A38" s="225">
        <v>32</v>
      </c>
      <c r="B38" s="216" t="s">
        <v>121</v>
      </c>
      <c r="C38" s="236">
        <v>0</v>
      </c>
      <c r="D38" s="236">
        <v>0</v>
      </c>
      <c r="E38" s="236">
        <v>7</v>
      </c>
      <c r="F38" s="236">
        <v>2</v>
      </c>
      <c r="G38" s="241" t="e">
        <f t="shared" si="0"/>
        <v>#DIV/0!</v>
      </c>
      <c r="H38" s="241" t="e">
        <f t="shared" si="1"/>
        <v>#DIV/0!</v>
      </c>
      <c r="I38" s="238">
        <f t="shared" si="2"/>
        <v>7</v>
      </c>
      <c r="J38" s="241" t="e">
        <f t="shared" si="7"/>
        <v>#DIV/0!</v>
      </c>
      <c r="K38" s="238">
        <f t="shared" si="4"/>
        <v>9</v>
      </c>
      <c r="L38" s="241" t="e">
        <f t="shared" si="8"/>
        <v>#DIV/0!</v>
      </c>
      <c r="N38" s="224">
        <f t="shared" si="6"/>
        <v>9</v>
      </c>
    </row>
    <row r="39" spans="1:14" ht="21.75">
      <c r="A39" s="225">
        <v>33</v>
      </c>
      <c r="B39" s="216" t="s">
        <v>115</v>
      </c>
      <c r="C39" s="236">
        <v>0</v>
      </c>
      <c r="D39" s="236">
        <v>11</v>
      </c>
      <c r="E39" s="236">
        <v>3</v>
      </c>
      <c r="F39" s="236">
        <v>0</v>
      </c>
      <c r="G39" s="241" t="e">
        <f t="shared" si="0"/>
        <v>#DIV/0!</v>
      </c>
      <c r="H39" s="241" t="e">
        <f t="shared" si="1"/>
        <v>#DIV/0!</v>
      </c>
      <c r="I39" s="238">
        <f t="shared" si="2"/>
        <v>14</v>
      </c>
      <c r="J39" s="241" t="e">
        <f t="shared" si="7"/>
        <v>#DIV/0!</v>
      </c>
      <c r="K39" s="238">
        <f t="shared" si="4"/>
        <v>14</v>
      </c>
      <c r="L39" s="241" t="e">
        <f t="shared" si="8"/>
        <v>#DIV/0!</v>
      </c>
      <c r="N39" s="224">
        <f t="shared" si="6"/>
        <v>14</v>
      </c>
    </row>
    <row r="40" spans="1:14" ht="21.75">
      <c r="A40" s="225">
        <v>34</v>
      </c>
      <c r="B40" s="216" t="s">
        <v>122</v>
      </c>
      <c r="C40" s="236">
        <v>0</v>
      </c>
      <c r="D40" s="236">
        <v>0</v>
      </c>
      <c r="E40" s="236">
        <v>5</v>
      </c>
      <c r="F40" s="236">
        <v>0</v>
      </c>
      <c r="G40" s="241" t="e">
        <f t="shared" si="0"/>
        <v>#DIV/0!</v>
      </c>
      <c r="H40" s="241" t="e">
        <f t="shared" si="1"/>
        <v>#DIV/0!</v>
      </c>
      <c r="I40" s="238">
        <f t="shared" si="2"/>
        <v>5</v>
      </c>
      <c r="J40" s="241" t="e">
        <f t="shared" si="7"/>
        <v>#DIV/0!</v>
      </c>
      <c r="K40" s="238">
        <f t="shared" si="4"/>
        <v>5</v>
      </c>
      <c r="L40" s="241" t="e">
        <f t="shared" si="8"/>
        <v>#DIV/0!</v>
      </c>
      <c r="N40" s="224">
        <f t="shared" si="6"/>
        <v>5</v>
      </c>
    </row>
    <row r="41" spans="1:14" ht="21.75">
      <c r="A41" s="225">
        <v>35</v>
      </c>
      <c r="B41" s="216" t="s">
        <v>248</v>
      </c>
      <c r="C41" s="236">
        <v>0</v>
      </c>
      <c r="D41" s="236">
        <v>0</v>
      </c>
      <c r="E41" s="236">
        <v>0</v>
      </c>
      <c r="F41" s="236">
        <v>0</v>
      </c>
      <c r="G41" s="241" t="e">
        <f t="shared" si="0"/>
        <v>#DIV/0!</v>
      </c>
      <c r="H41" s="241" t="e">
        <f t="shared" si="1"/>
        <v>#DIV/0!</v>
      </c>
      <c r="I41" s="238">
        <f>D41+E41</f>
        <v>0</v>
      </c>
      <c r="J41" s="241" t="e">
        <f t="shared" si="7"/>
        <v>#DIV/0!</v>
      </c>
      <c r="K41" s="236">
        <f>SUM(D41:F41)</f>
        <v>0</v>
      </c>
      <c r="L41" s="241" t="e">
        <f t="shared" si="8"/>
        <v>#DIV/0!</v>
      </c>
      <c r="N41" s="224">
        <f t="shared" si="6"/>
        <v>0</v>
      </c>
    </row>
    <row r="42" spans="1:14" ht="21.75">
      <c r="A42" s="225">
        <v>36</v>
      </c>
      <c r="B42" s="216" t="s">
        <v>181</v>
      </c>
      <c r="C42" s="236">
        <v>0</v>
      </c>
      <c r="D42" s="236">
        <v>0</v>
      </c>
      <c r="E42" s="236">
        <v>0</v>
      </c>
      <c r="F42" s="236">
        <v>56</v>
      </c>
      <c r="G42" s="241" t="e">
        <f t="shared" si="0"/>
        <v>#DIV/0!</v>
      </c>
      <c r="H42" s="241" t="e">
        <f t="shared" si="1"/>
        <v>#DIV/0!</v>
      </c>
      <c r="I42" s="238">
        <f t="shared" si="2"/>
        <v>0</v>
      </c>
      <c r="J42" s="241" t="e">
        <f t="shared" si="7"/>
        <v>#DIV/0!</v>
      </c>
      <c r="K42" s="236">
        <f t="shared" si="4"/>
        <v>56</v>
      </c>
      <c r="L42" s="241" t="e">
        <f t="shared" si="8"/>
        <v>#DIV/0!</v>
      </c>
      <c r="N42" s="224">
        <f t="shared" si="6"/>
        <v>56</v>
      </c>
    </row>
    <row r="43" spans="1:14" ht="21.75">
      <c r="A43" s="225">
        <v>37</v>
      </c>
      <c r="B43" s="216" t="s">
        <v>182</v>
      </c>
      <c r="C43" s="236">
        <v>0</v>
      </c>
      <c r="D43" s="236">
        <v>0</v>
      </c>
      <c r="E43" s="236">
        <v>0</v>
      </c>
      <c r="F43" s="236">
        <v>38</v>
      </c>
      <c r="G43" s="241" t="e">
        <f t="shared" si="0"/>
        <v>#DIV/0!</v>
      </c>
      <c r="H43" s="241" t="e">
        <f t="shared" si="1"/>
        <v>#DIV/0!</v>
      </c>
      <c r="I43" s="238">
        <f t="shared" si="2"/>
        <v>0</v>
      </c>
      <c r="J43" s="241" t="e">
        <f t="shared" si="7"/>
        <v>#DIV/0!</v>
      </c>
      <c r="K43" s="236">
        <f t="shared" si="4"/>
        <v>38</v>
      </c>
      <c r="L43" s="241" t="e">
        <f t="shared" si="8"/>
        <v>#DIV/0!</v>
      </c>
      <c r="N43" s="224">
        <f t="shared" si="6"/>
        <v>38</v>
      </c>
    </row>
    <row r="44" spans="1:14" ht="21.75">
      <c r="A44" s="225">
        <v>38</v>
      </c>
      <c r="B44" s="216" t="s">
        <v>183</v>
      </c>
      <c r="C44" s="236">
        <v>0</v>
      </c>
      <c r="D44" s="236">
        <v>1</v>
      </c>
      <c r="E44" s="236">
        <v>2</v>
      </c>
      <c r="F44" s="236">
        <v>0</v>
      </c>
      <c r="G44" s="241" t="e">
        <f t="shared" si="0"/>
        <v>#DIV/0!</v>
      </c>
      <c r="H44" s="241" t="e">
        <f t="shared" si="1"/>
        <v>#DIV/0!</v>
      </c>
      <c r="I44" s="238">
        <f t="shared" si="2"/>
        <v>3</v>
      </c>
      <c r="J44" s="241" t="e">
        <f t="shared" si="7"/>
        <v>#DIV/0!</v>
      </c>
      <c r="K44" s="236">
        <f t="shared" si="4"/>
        <v>3</v>
      </c>
      <c r="L44" s="241" t="e">
        <f t="shared" si="8"/>
        <v>#DIV/0!</v>
      </c>
      <c r="N44" s="224">
        <f t="shared" si="6"/>
        <v>3</v>
      </c>
    </row>
    <row r="45" spans="1:14" ht="21.75">
      <c r="A45" s="225">
        <v>39</v>
      </c>
      <c r="B45" s="216" t="s">
        <v>304</v>
      </c>
      <c r="C45" s="236">
        <v>1</v>
      </c>
      <c r="D45" s="236">
        <v>0</v>
      </c>
      <c r="E45" s="236">
        <v>0</v>
      </c>
      <c r="F45" s="236">
        <v>0</v>
      </c>
      <c r="G45" s="241">
        <f>D45/C45</f>
        <v>0</v>
      </c>
      <c r="H45" s="241">
        <f>E45/C45</f>
        <v>0</v>
      </c>
      <c r="I45" s="238">
        <f>D45+E45</f>
        <v>0</v>
      </c>
      <c r="J45" s="241">
        <f t="shared" si="7"/>
        <v>0</v>
      </c>
      <c r="K45" s="236">
        <f>SUM(D45:F45)</f>
        <v>0</v>
      </c>
      <c r="L45" s="241">
        <f t="shared" si="8"/>
        <v>0</v>
      </c>
      <c r="N45" s="224">
        <f t="shared" si="6"/>
        <v>1</v>
      </c>
    </row>
    <row r="46" spans="1:14" s="248" customFormat="1" ht="21.75">
      <c r="A46" s="245"/>
      <c r="B46" s="245" t="s">
        <v>214</v>
      </c>
      <c r="C46" s="246">
        <f>SUM(C4:C12,C15:C45)</f>
        <v>2166</v>
      </c>
      <c r="D46" s="246">
        <f>SUM(D4:D12,D15:D45)</f>
        <v>1030</v>
      </c>
      <c r="E46" s="246">
        <f>SUM(E4:E12,E15:E45)</f>
        <v>1785</v>
      </c>
      <c r="F46" s="246">
        <f>SUM(F4:F12,F15:F45)</f>
        <v>1737</v>
      </c>
      <c r="G46" s="259">
        <f t="shared" si="0"/>
        <v>0.4755309325946445</v>
      </c>
      <c r="H46" s="259">
        <f t="shared" si="1"/>
        <v>0.8240997229916898</v>
      </c>
      <c r="I46" s="246">
        <f>SUM(I15:I44,I4:I12)</f>
        <v>2815</v>
      </c>
      <c r="J46" s="259">
        <f t="shared" si="7"/>
        <v>1.2996306555863342</v>
      </c>
      <c r="K46" s="246">
        <f>SUM(K15:K44,K4:K12)</f>
        <v>4552</v>
      </c>
      <c r="L46" s="259">
        <f t="shared" si="8"/>
        <v>2.1015697137580793</v>
      </c>
      <c r="N46" s="224">
        <f t="shared" si="6"/>
        <v>6718</v>
      </c>
    </row>
    <row r="47" spans="1:14" s="248" customFormat="1" ht="21.75">
      <c r="A47" s="225">
        <v>39</v>
      </c>
      <c r="B47" s="216" t="s">
        <v>163</v>
      </c>
      <c r="C47" s="236">
        <v>0</v>
      </c>
      <c r="D47" s="236">
        <v>38</v>
      </c>
      <c r="E47" s="236">
        <v>113</v>
      </c>
      <c r="F47" s="236">
        <v>266</v>
      </c>
      <c r="G47" s="241" t="e">
        <f t="shared" si="0"/>
        <v>#DIV/0!</v>
      </c>
      <c r="H47" s="241" t="e">
        <f t="shared" si="1"/>
        <v>#DIV/0!</v>
      </c>
      <c r="I47" s="238">
        <f t="shared" si="2"/>
        <v>151</v>
      </c>
      <c r="J47" s="241" t="e">
        <f t="shared" si="7"/>
        <v>#DIV/0!</v>
      </c>
      <c r="K47" s="238">
        <f t="shared" si="4"/>
        <v>417</v>
      </c>
      <c r="L47" s="241" t="e">
        <f t="shared" si="8"/>
        <v>#DIV/0!</v>
      </c>
      <c r="N47" s="224">
        <f t="shared" si="6"/>
        <v>417</v>
      </c>
    </row>
    <row r="48" spans="1:14" ht="21.75">
      <c r="A48" s="225">
        <v>40</v>
      </c>
      <c r="B48" s="216" t="s">
        <v>164</v>
      </c>
      <c r="C48" s="236">
        <v>139</v>
      </c>
      <c r="D48" s="236">
        <v>35</v>
      </c>
      <c r="E48" s="236">
        <v>37</v>
      </c>
      <c r="F48" s="236">
        <v>95</v>
      </c>
      <c r="G48" s="241">
        <f t="shared" si="0"/>
        <v>0.2517985611510791</v>
      </c>
      <c r="H48" s="241">
        <f t="shared" si="1"/>
        <v>0.26618705035971224</v>
      </c>
      <c r="I48" s="238">
        <f t="shared" si="2"/>
        <v>72</v>
      </c>
      <c r="J48" s="241">
        <f t="shared" si="7"/>
        <v>0.5179856115107914</v>
      </c>
      <c r="K48" s="236">
        <f t="shared" si="4"/>
        <v>167</v>
      </c>
      <c r="L48" s="241">
        <f t="shared" si="8"/>
        <v>1.2014388489208634</v>
      </c>
      <c r="N48" s="224">
        <f t="shared" si="6"/>
        <v>306</v>
      </c>
    </row>
    <row r="49" spans="1:14" ht="21.75">
      <c r="A49" s="225">
        <v>41</v>
      </c>
      <c r="B49" s="216" t="s">
        <v>165</v>
      </c>
      <c r="C49" s="236">
        <v>0</v>
      </c>
      <c r="D49" s="236">
        <v>2</v>
      </c>
      <c r="E49" s="236">
        <v>1</v>
      </c>
      <c r="F49" s="236">
        <v>7</v>
      </c>
      <c r="G49" s="241" t="e">
        <f t="shared" si="0"/>
        <v>#DIV/0!</v>
      </c>
      <c r="H49" s="241" t="e">
        <f t="shared" si="1"/>
        <v>#DIV/0!</v>
      </c>
      <c r="I49" s="238">
        <f t="shared" si="2"/>
        <v>3</v>
      </c>
      <c r="J49" s="241" t="e">
        <f t="shared" si="7"/>
        <v>#DIV/0!</v>
      </c>
      <c r="K49" s="238">
        <f t="shared" si="4"/>
        <v>10</v>
      </c>
      <c r="L49" s="241" t="e">
        <f t="shared" si="8"/>
        <v>#DIV/0!</v>
      </c>
      <c r="N49" s="224">
        <f t="shared" si="6"/>
        <v>10</v>
      </c>
    </row>
    <row r="50" spans="1:14" ht="21.75">
      <c r="A50" s="225">
        <v>42</v>
      </c>
      <c r="B50" s="216" t="s">
        <v>166</v>
      </c>
      <c r="C50" s="236">
        <v>56</v>
      </c>
      <c r="D50" s="236">
        <v>14</v>
      </c>
      <c r="E50" s="236">
        <v>51</v>
      </c>
      <c r="F50" s="236">
        <v>40</v>
      </c>
      <c r="G50" s="241">
        <f t="shared" si="0"/>
        <v>0.25</v>
      </c>
      <c r="H50" s="241">
        <f t="shared" si="1"/>
        <v>0.9107142857142857</v>
      </c>
      <c r="I50" s="238">
        <f t="shared" si="2"/>
        <v>65</v>
      </c>
      <c r="J50" s="241">
        <f t="shared" si="7"/>
        <v>1.1607142857142858</v>
      </c>
      <c r="K50" s="236">
        <f t="shared" si="4"/>
        <v>105</v>
      </c>
      <c r="L50" s="241">
        <f t="shared" si="8"/>
        <v>1.875</v>
      </c>
      <c r="N50" s="224">
        <f t="shared" si="6"/>
        <v>161</v>
      </c>
    </row>
    <row r="51" spans="1:14" ht="21.75">
      <c r="A51" s="225">
        <v>43</v>
      </c>
      <c r="B51" s="216" t="s">
        <v>8</v>
      </c>
      <c r="C51" s="236">
        <v>83</v>
      </c>
      <c r="D51" s="236">
        <v>19</v>
      </c>
      <c r="E51" s="236">
        <v>24</v>
      </c>
      <c r="F51" s="236">
        <v>24</v>
      </c>
      <c r="G51" s="241">
        <f t="shared" si="0"/>
        <v>0.2289156626506024</v>
      </c>
      <c r="H51" s="241">
        <f t="shared" si="1"/>
        <v>0.2891566265060241</v>
      </c>
      <c r="I51" s="238">
        <f t="shared" si="2"/>
        <v>43</v>
      </c>
      <c r="J51" s="241">
        <f t="shared" si="7"/>
        <v>0.5180722891566265</v>
      </c>
      <c r="K51" s="236">
        <f t="shared" si="4"/>
        <v>67</v>
      </c>
      <c r="L51" s="241">
        <f t="shared" si="8"/>
        <v>0.8072289156626506</v>
      </c>
      <c r="N51" s="224">
        <f t="shared" si="6"/>
        <v>150</v>
      </c>
    </row>
    <row r="52" spans="1:14" ht="21.75">
      <c r="A52" s="225">
        <v>44</v>
      </c>
      <c r="B52" s="216" t="s">
        <v>167</v>
      </c>
      <c r="C52" s="236">
        <v>108</v>
      </c>
      <c r="D52" s="236">
        <v>4</v>
      </c>
      <c r="E52" s="236">
        <v>13</v>
      </c>
      <c r="F52" s="236">
        <v>36</v>
      </c>
      <c r="G52" s="241">
        <f t="shared" si="0"/>
        <v>0.037037037037037035</v>
      </c>
      <c r="H52" s="241">
        <f t="shared" si="1"/>
        <v>0.12037037037037036</v>
      </c>
      <c r="I52" s="238">
        <f t="shared" si="2"/>
        <v>17</v>
      </c>
      <c r="J52" s="241">
        <f t="shared" si="7"/>
        <v>0.1574074074074074</v>
      </c>
      <c r="K52" s="236">
        <f t="shared" si="4"/>
        <v>53</v>
      </c>
      <c r="L52" s="241">
        <f t="shared" si="8"/>
        <v>0.49074074074074076</v>
      </c>
      <c r="N52" s="224">
        <f t="shared" si="6"/>
        <v>161</v>
      </c>
    </row>
    <row r="53" spans="1:14" ht="21.75">
      <c r="A53" s="225"/>
      <c r="B53" s="216" t="s">
        <v>177</v>
      </c>
      <c r="C53" s="236">
        <v>16</v>
      </c>
      <c r="D53" s="236">
        <v>3</v>
      </c>
      <c r="E53" s="236">
        <v>7</v>
      </c>
      <c r="F53" s="236">
        <v>7</v>
      </c>
      <c r="G53" s="241">
        <f t="shared" si="0"/>
        <v>0.1875</v>
      </c>
      <c r="H53" s="241">
        <f t="shared" si="1"/>
        <v>0.4375</v>
      </c>
      <c r="I53" s="238">
        <f t="shared" si="2"/>
        <v>10</v>
      </c>
      <c r="J53" s="241">
        <f t="shared" si="7"/>
        <v>0.625</v>
      </c>
      <c r="K53" s="236">
        <f t="shared" si="4"/>
        <v>17</v>
      </c>
      <c r="L53" s="241">
        <f t="shared" si="8"/>
        <v>1.0625</v>
      </c>
      <c r="N53" s="224">
        <f t="shared" si="6"/>
        <v>33</v>
      </c>
    </row>
    <row r="54" spans="1:14" ht="21.75">
      <c r="A54" s="225"/>
      <c r="B54" s="216" t="s">
        <v>178</v>
      </c>
      <c r="C54" s="236">
        <v>92</v>
      </c>
      <c r="D54" s="236">
        <v>1</v>
      </c>
      <c r="E54" s="236">
        <v>6</v>
      </c>
      <c r="F54" s="236">
        <v>29</v>
      </c>
      <c r="G54" s="241">
        <f t="shared" si="0"/>
        <v>0.010869565217391304</v>
      </c>
      <c r="H54" s="241">
        <f t="shared" si="1"/>
        <v>0.06521739130434782</v>
      </c>
      <c r="I54" s="238">
        <f t="shared" si="2"/>
        <v>7</v>
      </c>
      <c r="J54" s="241">
        <f t="shared" si="7"/>
        <v>0.07608695652173914</v>
      </c>
      <c r="K54" s="236">
        <f t="shared" si="4"/>
        <v>36</v>
      </c>
      <c r="L54" s="241">
        <f t="shared" si="8"/>
        <v>0.391304347826087</v>
      </c>
      <c r="N54" s="224">
        <f t="shared" si="6"/>
        <v>128</v>
      </c>
    </row>
    <row r="55" spans="1:14" ht="21.75">
      <c r="A55" s="225">
        <v>45</v>
      </c>
      <c r="B55" s="216" t="s">
        <v>168</v>
      </c>
      <c r="C55" s="236">
        <v>9</v>
      </c>
      <c r="D55" s="236">
        <v>24</v>
      </c>
      <c r="E55" s="236">
        <v>20</v>
      </c>
      <c r="F55" s="236">
        <v>48</v>
      </c>
      <c r="G55" s="241">
        <f t="shared" si="0"/>
        <v>2.6666666666666665</v>
      </c>
      <c r="H55" s="241">
        <f t="shared" si="1"/>
        <v>2.2222222222222223</v>
      </c>
      <c r="I55" s="238">
        <f t="shared" si="2"/>
        <v>44</v>
      </c>
      <c r="J55" s="241">
        <f t="shared" si="7"/>
        <v>4.888888888888889</v>
      </c>
      <c r="K55" s="236">
        <f t="shared" si="4"/>
        <v>92</v>
      </c>
      <c r="L55" s="241">
        <f t="shared" si="8"/>
        <v>10.222222222222221</v>
      </c>
      <c r="N55" s="224">
        <f t="shared" si="6"/>
        <v>101</v>
      </c>
    </row>
    <row r="56" spans="1:14" ht="21.75">
      <c r="A56" s="225">
        <v>46</v>
      </c>
      <c r="B56" s="216" t="s">
        <v>169</v>
      </c>
      <c r="C56" s="236">
        <v>0</v>
      </c>
      <c r="D56" s="236">
        <v>0</v>
      </c>
      <c r="E56" s="236">
        <v>0</v>
      </c>
      <c r="F56" s="236">
        <v>0</v>
      </c>
      <c r="G56" s="241" t="e">
        <f t="shared" si="0"/>
        <v>#DIV/0!</v>
      </c>
      <c r="H56" s="241" t="e">
        <f t="shared" si="1"/>
        <v>#DIV/0!</v>
      </c>
      <c r="I56" s="238">
        <f t="shared" si="2"/>
        <v>0</v>
      </c>
      <c r="J56" s="241" t="e">
        <f t="shared" si="7"/>
        <v>#DIV/0!</v>
      </c>
      <c r="K56" s="236">
        <f t="shared" si="4"/>
        <v>0</v>
      </c>
      <c r="L56" s="241" t="e">
        <f t="shared" si="8"/>
        <v>#DIV/0!</v>
      </c>
      <c r="N56" s="224">
        <f t="shared" si="6"/>
        <v>0</v>
      </c>
    </row>
    <row r="57" spans="1:14" ht="21.75">
      <c r="A57" s="225">
        <v>47</v>
      </c>
      <c r="B57" s="216" t="s">
        <v>170</v>
      </c>
      <c r="C57" s="236">
        <v>0</v>
      </c>
      <c r="D57" s="236">
        <v>24</v>
      </c>
      <c r="E57" s="236">
        <v>14</v>
      </c>
      <c r="F57" s="236">
        <v>98</v>
      </c>
      <c r="G57" s="241" t="e">
        <f t="shared" si="0"/>
        <v>#DIV/0!</v>
      </c>
      <c r="H57" s="241" t="e">
        <f t="shared" si="1"/>
        <v>#DIV/0!</v>
      </c>
      <c r="I57" s="238">
        <f t="shared" si="2"/>
        <v>38</v>
      </c>
      <c r="J57" s="241" t="e">
        <f t="shared" si="7"/>
        <v>#DIV/0!</v>
      </c>
      <c r="K57" s="238">
        <f t="shared" si="4"/>
        <v>136</v>
      </c>
      <c r="L57" s="241" t="e">
        <f t="shared" si="8"/>
        <v>#DIV/0!</v>
      </c>
      <c r="N57" s="224">
        <f t="shared" si="6"/>
        <v>136</v>
      </c>
    </row>
    <row r="58" spans="1:14" ht="21.75">
      <c r="A58" s="225">
        <v>48</v>
      </c>
      <c r="B58" s="255" t="s">
        <v>171</v>
      </c>
      <c r="C58" s="236">
        <v>0</v>
      </c>
      <c r="D58" s="236">
        <v>14</v>
      </c>
      <c r="E58" s="236">
        <v>14</v>
      </c>
      <c r="F58" s="236">
        <v>35</v>
      </c>
      <c r="G58" s="241" t="e">
        <f t="shared" si="0"/>
        <v>#DIV/0!</v>
      </c>
      <c r="H58" s="241" t="e">
        <f t="shared" si="1"/>
        <v>#DIV/0!</v>
      </c>
      <c r="I58" s="238">
        <f t="shared" si="2"/>
        <v>28</v>
      </c>
      <c r="J58" s="241" t="e">
        <f t="shared" si="7"/>
        <v>#DIV/0!</v>
      </c>
      <c r="K58" s="238">
        <f t="shared" si="4"/>
        <v>63</v>
      </c>
      <c r="L58" s="241" t="e">
        <f t="shared" si="8"/>
        <v>#DIV/0!</v>
      </c>
      <c r="N58" s="224">
        <f t="shared" si="6"/>
        <v>63</v>
      </c>
    </row>
    <row r="59" spans="1:14" ht="21.75">
      <c r="A59" s="225">
        <v>49</v>
      </c>
      <c r="B59" s="216" t="s">
        <v>172</v>
      </c>
      <c r="C59" s="236">
        <v>5</v>
      </c>
      <c r="D59" s="236">
        <v>31</v>
      </c>
      <c r="E59" s="236">
        <v>41</v>
      </c>
      <c r="F59" s="236">
        <v>50</v>
      </c>
      <c r="G59" s="241">
        <f t="shared" si="0"/>
        <v>6.2</v>
      </c>
      <c r="H59" s="241">
        <f t="shared" si="1"/>
        <v>8.2</v>
      </c>
      <c r="I59" s="238">
        <f t="shared" si="2"/>
        <v>72</v>
      </c>
      <c r="J59" s="241">
        <f t="shared" si="7"/>
        <v>14.4</v>
      </c>
      <c r="K59" s="238">
        <f t="shared" si="4"/>
        <v>122</v>
      </c>
      <c r="L59" s="241">
        <f t="shared" si="8"/>
        <v>24.4</v>
      </c>
      <c r="N59" s="224">
        <f t="shared" si="6"/>
        <v>127</v>
      </c>
    </row>
    <row r="60" spans="1:14" ht="21.75">
      <c r="A60" s="225">
        <v>50</v>
      </c>
      <c r="B60" s="216" t="s">
        <v>173</v>
      </c>
      <c r="C60" s="236">
        <v>0</v>
      </c>
      <c r="D60" s="236">
        <v>7</v>
      </c>
      <c r="E60" s="236">
        <v>10</v>
      </c>
      <c r="F60" s="236">
        <v>13</v>
      </c>
      <c r="G60" s="241" t="e">
        <f t="shared" si="0"/>
        <v>#DIV/0!</v>
      </c>
      <c r="H60" s="241" t="e">
        <f t="shared" si="1"/>
        <v>#DIV/0!</v>
      </c>
      <c r="I60" s="238">
        <f t="shared" si="2"/>
        <v>17</v>
      </c>
      <c r="J60" s="241" t="e">
        <f t="shared" si="7"/>
        <v>#DIV/0!</v>
      </c>
      <c r="K60" s="238">
        <f t="shared" si="4"/>
        <v>30</v>
      </c>
      <c r="L60" s="241" t="e">
        <f t="shared" si="8"/>
        <v>#DIV/0!</v>
      </c>
      <c r="N60" s="224">
        <f t="shared" si="6"/>
        <v>30</v>
      </c>
    </row>
    <row r="61" spans="1:14" ht="21.75">
      <c r="A61" s="225">
        <v>51</v>
      </c>
      <c r="B61" s="216" t="s">
        <v>185</v>
      </c>
      <c r="C61" s="236">
        <v>11</v>
      </c>
      <c r="D61" s="236">
        <v>0</v>
      </c>
      <c r="E61" s="236">
        <v>2</v>
      </c>
      <c r="F61" s="236">
        <v>0</v>
      </c>
      <c r="G61" s="241">
        <f t="shared" si="0"/>
        <v>0</v>
      </c>
      <c r="H61" s="241">
        <f t="shared" si="1"/>
        <v>0.18181818181818182</v>
      </c>
      <c r="I61" s="238">
        <f t="shared" si="2"/>
        <v>2</v>
      </c>
      <c r="J61" s="241">
        <f t="shared" si="7"/>
        <v>0.18181818181818182</v>
      </c>
      <c r="K61" s="236">
        <f t="shared" si="4"/>
        <v>2</v>
      </c>
      <c r="L61" s="241">
        <f t="shared" si="8"/>
        <v>0.18181818181818182</v>
      </c>
      <c r="N61" s="224">
        <f t="shared" si="6"/>
        <v>13</v>
      </c>
    </row>
    <row r="62" spans="1:14" ht="21.75">
      <c r="A62" s="225"/>
      <c r="B62" s="216" t="s">
        <v>150</v>
      </c>
      <c r="C62" s="236">
        <v>0</v>
      </c>
      <c r="D62" s="236">
        <v>0</v>
      </c>
      <c r="E62" s="236">
        <v>0</v>
      </c>
      <c r="F62" s="236">
        <v>0</v>
      </c>
      <c r="G62" s="241" t="e">
        <f t="shared" si="0"/>
        <v>#DIV/0!</v>
      </c>
      <c r="H62" s="241" t="e">
        <f t="shared" si="1"/>
        <v>#DIV/0!</v>
      </c>
      <c r="I62" s="238">
        <f t="shared" si="2"/>
        <v>0</v>
      </c>
      <c r="J62" s="241" t="e">
        <f t="shared" si="7"/>
        <v>#DIV/0!</v>
      </c>
      <c r="K62" s="238">
        <f t="shared" si="4"/>
        <v>0</v>
      </c>
      <c r="L62" s="241" t="e">
        <f t="shared" si="8"/>
        <v>#DIV/0!</v>
      </c>
      <c r="N62" s="224">
        <f t="shared" si="6"/>
        <v>0</v>
      </c>
    </row>
    <row r="63" spans="1:14" ht="21.75">
      <c r="A63" s="225"/>
      <c r="B63" s="216" t="s">
        <v>159</v>
      </c>
      <c r="C63" s="236">
        <v>0</v>
      </c>
      <c r="D63" s="236">
        <v>0</v>
      </c>
      <c r="E63" s="236">
        <v>2</v>
      </c>
      <c r="F63" s="236">
        <v>0</v>
      </c>
      <c r="G63" s="241" t="e">
        <f t="shared" si="0"/>
        <v>#DIV/0!</v>
      </c>
      <c r="H63" s="241" t="e">
        <f t="shared" si="1"/>
        <v>#DIV/0!</v>
      </c>
      <c r="I63" s="238">
        <f t="shared" si="2"/>
        <v>2</v>
      </c>
      <c r="J63" s="241" t="e">
        <f t="shared" si="7"/>
        <v>#DIV/0!</v>
      </c>
      <c r="K63" s="238">
        <f t="shared" si="4"/>
        <v>2</v>
      </c>
      <c r="L63" s="241" t="e">
        <f t="shared" si="8"/>
        <v>#DIV/0!</v>
      </c>
      <c r="N63" s="224">
        <f t="shared" si="6"/>
        <v>2</v>
      </c>
    </row>
    <row r="64" spans="1:14" s="248" customFormat="1" ht="21.75">
      <c r="A64" s="245"/>
      <c r="B64" s="245" t="s">
        <v>215</v>
      </c>
      <c r="C64" s="246">
        <f>SUM(C55:C63,C47:C52)</f>
        <v>411</v>
      </c>
      <c r="D64" s="246">
        <f>SUM(D55:D63,D47:D52)</f>
        <v>212</v>
      </c>
      <c r="E64" s="246">
        <f>SUM(E55:E63,E47:E52)</f>
        <v>342</v>
      </c>
      <c r="F64" s="246">
        <f>SUM(F55:F63,F47:F52)</f>
        <v>712</v>
      </c>
      <c r="G64" s="259">
        <f t="shared" si="0"/>
        <v>0.5158150851581509</v>
      </c>
      <c r="H64" s="259">
        <f t="shared" si="1"/>
        <v>0.8321167883211679</v>
      </c>
      <c r="I64" s="247">
        <f t="shared" si="2"/>
        <v>554</v>
      </c>
      <c r="J64" s="259">
        <f t="shared" si="7"/>
        <v>1.3479318734793186</v>
      </c>
      <c r="K64" s="246">
        <f t="shared" si="4"/>
        <v>1266</v>
      </c>
      <c r="L64" s="259">
        <f t="shared" si="8"/>
        <v>3.0802919708029197</v>
      </c>
      <c r="N64" s="224">
        <f t="shared" si="6"/>
        <v>1677</v>
      </c>
    </row>
    <row r="65" spans="1:14" s="248" customFormat="1" ht="21.75">
      <c r="A65" s="225">
        <v>52</v>
      </c>
      <c r="B65" s="216" t="s">
        <v>161</v>
      </c>
      <c r="C65" s="236">
        <v>1</v>
      </c>
      <c r="D65" s="236">
        <v>25</v>
      </c>
      <c r="E65" s="236">
        <v>65</v>
      </c>
      <c r="F65" s="236">
        <v>111</v>
      </c>
      <c r="G65" s="241">
        <f t="shared" si="0"/>
        <v>25</v>
      </c>
      <c r="H65" s="241">
        <f t="shared" si="1"/>
        <v>65</v>
      </c>
      <c r="I65" s="238">
        <f t="shared" si="2"/>
        <v>90</v>
      </c>
      <c r="J65" s="241">
        <f t="shared" si="7"/>
        <v>90</v>
      </c>
      <c r="K65" s="236">
        <f t="shared" si="4"/>
        <v>201</v>
      </c>
      <c r="L65" s="241">
        <f t="shared" si="8"/>
        <v>201</v>
      </c>
      <c r="N65" s="224">
        <f t="shared" si="6"/>
        <v>202</v>
      </c>
    </row>
    <row r="66" spans="1:14" ht="21.75">
      <c r="A66" s="342">
        <v>53</v>
      </c>
      <c r="B66" s="343" t="s">
        <v>43</v>
      </c>
      <c r="C66" s="295">
        <v>35</v>
      </c>
      <c r="D66" s="295">
        <v>13</v>
      </c>
      <c r="E66" s="295">
        <v>2</v>
      </c>
      <c r="F66" s="295">
        <v>11</v>
      </c>
      <c r="G66" s="293">
        <f t="shared" si="0"/>
        <v>0.37142857142857144</v>
      </c>
      <c r="H66" s="293">
        <f t="shared" si="1"/>
        <v>0.05714285714285714</v>
      </c>
      <c r="I66" s="294">
        <f t="shared" si="2"/>
        <v>15</v>
      </c>
      <c r="J66" s="293">
        <f t="shared" si="7"/>
        <v>0.42857142857142855</v>
      </c>
      <c r="K66" s="295">
        <f t="shared" si="4"/>
        <v>26</v>
      </c>
      <c r="L66" s="293">
        <f t="shared" si="8"/>
        <v>0.7428571428571429</v>
      </c>
      <c r="N66" s="224">
        <f t="shared" si="6"/>
        <v>61</v>
      </c>
    </row>
    <row r="67" spans="1:14" ht="21.75">
      <c r="A67" s="225">
        <v>54</v>
      </c>
      <c r="B67" s="216" t="s">
        <v>135</v>
      </c>
      <c r="C67" s="236">
        <v>50</v>
      </c>
      <c r="D67" s="236">
        <v>13</v>
      </c>
      <c r="E67" s="236">
        <v>11</v>
      </c>
      <c r="F67" s="236">
        <v>0</v>
      </c>
      <c r="G67" s="346">
        <f>D67/C67</f>
        <v>0.26</v>
      </c>
      <c r="H67" s="346">
        <f>E67/C67</f>
        <v>0.22</v>
      </c>
      <c r="I67" s="238">
        <f>D67+E67</f>
        <v>24</v>
      </c>
      <c r="J67" s="346">
        <f t="shared" si="7"/>
        <v>0.48</v>
      </c>
      <c r="K67" s="236">
        <f>SUM(D67:F67)</f>
        <v>24</v>
      </c>
      <c r="L67" s="346">
        <f t="shared" si="8"/>
        <v>0.48</v>
      </c>
      <c r="N67" s="224">
        <f t="shared" si="6"/>
        <v>74</v>
      </c>
    </row>
    <row r="68" spans="1:14" ht="21.75">
      <c r="A68" s="226">
        <v>55</v>
      </c>
      <c r="B68" s="227" t="s">
        <v>136</v>
      </c>
      <c r="C68" s="239">
        <v>42</v>
      </c>
      <c r="D68" s="239">
        <v>0</v>
      </c>
      <c r="E68" s="239">
        <v>5</v>
      </c>
      <c r="F68" s="239">
        <v>0</v>
      </c>
      <c r="G68" s="344">
        <f>D68/C68</f>
        <v>0</v>
      </c>
      <c r="H68" s="344">
        <f>E68/C68</f>
        <v>0.11904761904761904</v>
      </c>
      <c r="I68" s="345">
        <f>D68+E68</f>
        <v>5</v>
      </c>
      <c r="J68" s="344">
        <f t="shared" si="7"/>
        <v>0.11904761904761904</v>
      </c>
      <c r="K68" s="239">
        <f>SUM(D68:F68)</f>
        <v>5</v>
      </c>
      <c r="L68" s="344">
        <f t="shared" si="8"/>
        <v>0.11904761904761904</v>
      </c>
      <c r="N68" s="224">
        <f t="shared" si="6"/>
        <v>47</v>
      </c>
    </row>
    <row r="69" spans="1:14" ht="21.75">
      <c r="A69" s="422"/>
      <c r="B69" s="423"/>
      <c r="C69" s="424"/>
      <c r="D69" s="424"/>
      <c r="E69" s="366" t="s">
        <v>322</v>
      </c>
      <c r="F69" s="424"/>
      <c r="G69" s="425"/>
      <c r="H69" s="425"/>
      <c r="I69" s="426"/>
      <c r="J69" s="425"/>
      <c r="K69" s="424"/>
      <c r="L69" s="425"/>
      <c r="N69" s="224">
        <f aca="true" t="shared" si="9" ref="N69:N85">SUM(C69:F69)</f>
        <v>0</v>
      </c>
    </row>
    <row r="70" spans="1:14" s="248" customFormat="1" ht="21.75">
      <c r="A70" s="268">
        <v>56</v>
      </c>
      <c r="B70" s="267" t="s">
        <v>137</v>
      </c>
      <c r="C70" s="240">
        <v>0</v>
      </c>
      <c r="D70" s="240">
        <v>14</v>
      </c>
      <c r="E70" s="240">
        <v>12</v>
      </c>
      <c r="F70" s="240">
        <v>0</v>
      </c>
      <c r="G70" s="241" t="e">
        <f>D70/C70</f>
        <v>#DIV/0!</v>
      </c>
      <c r="H70" s="241" t="e">
        <f>E70/C70</f>
        <v>#DIV/0!</v>
      </c>
      <c r="I70" s="242">
        <f>D70+E70</f>
        <v>26</v>
      </c>
      <c r="J70" s="241" t="e">
        <f aca="true" t="shared" si="10" ref="J70:J85">I70/C70</f>
        <v>#DIV/0!</v>
      </c>
      <c r="K70" s="240">
        <f>SUM(D70:F70)</f>
        <v>26</v>
      </c>
      <c r="L70" s="241" t="e">
        <f aca="true" t="shared" si="11" ref="L70:L85">K70/C70</f>
        <v>#DIV/0!</v>
      </c>
      <c r="N70" s="224">
        <f t="shared" si="9"/>
        <v>26</v>
      </c>
    </row>
    <row r="71" spans="1:14" ht="21.75">
      <c r="A71" s="419"/>
      <c r="B71" s="419" t="s">
        <v>216</v>
      </c>
      <c r="C71" s="420">
        <f>SUM(C65:C70)</f>
        <v>128</v>
      </c>
      <c r="D71" s="420">
        <f>SUM(D65:D70)</f>
        <v>65</v>
      </c>
      <c r="E71" s="420">
        <f>SUM(E65:E70)</f>
        <v>95</v>
      </c>
      <c r="F71" s="420">
        <f>SUM(F65:F70)</f>
        <v>122</v>
      </c>
      <c r="G71" s="241">
        <f aca="true" t="shared" si="12" ref="G71:G85">D71/C71</f>
        <v>0.5078125</v>
      </c>
      <c r="H71" s="241">
        <f aca="true" t="shared" si="13" ref="H71:H85">E71/C71</f>
        <v>0.7421875</v>
      </c>
      <c r="I71" s="421">
        <f>D71+E71</f>
        <v>160</v>
      </c>
      <c r="J71" s="241">
        <f t="shared" si="10"/>
        <v>1.25</v>
      </c>
      <c r="K71" s="420">
        <f>SUM(D71:F71)</f>
        <v>282</v>
      </c>
      <c r="L71" s="241">
        <f t="shared" si="11"/>
        <v>2.203125</v>
      </c>
      <c r="N71" s="224">
        <f t="shared" si="9"/>
        <v>410</v>
      </c>
    </row>
    <row r="72" spans="1:14" ht="21.75">
      <c r="A72" s="225">
        <v>57</v>
      </c>
      <c r="B72" s="216" t="s">
        <v>107</v>
      </c>
      <c r="C72" s="236">
        <v>3</v>
      </c>
      <c r="D72" s="236">
        <v>15</v>
      </c>
      <c r="E72" s="236">
        <v>44</v>
      </c>
      <c r="F72" s="236">
        <v>26</v>
      </c>
      <c r="G72" s="241">
        <f t="shared" si="12"/>
        <v>5</v>
      </c>
      <c r="H72" s="241">
        <f t="shared" si="13"/>
        <v>14.666666666666666</v>
      </c>
      <c r="I72" s="238">
        <f aca="true" t="shared" si="14" ref="I72:I84">D72+E72</f>
        <v>59</v>
      </c>
      <c r="J72" s="241">
        <f t="shared" si="10"/>
        <v>19.666666666666668</v>
      </c>
      <c r="K72" s="236">
        <f aca="true" t="shared" si="15" ref="K72:K85">SUM(D72:F72)</f>
        <v>85</v>
      </c>
      <c r="L72" s="241">
        <f t="shared" si="11"/>
        <v>28.333333333333332</v>
      </c>
      <c r="N72" s="224">
        <f t="shared" si="9"/>
        <v>88</v>
      </c>
    </row>
    <row r="73" spans="1:14" ht="21.75">
      <c r="A73" s="225">
        <v>58</v>
      </c>
      <c r="B73" s="216" t="s">
        <v>192</v>
      </c>
      <c r="C73" s="236">
        <v>0</v>
      </c>
      <c r="D73" s="236">
        <v>14</v>
      </c>
      <c r="E73" s="236">
        <v>15</v>
      </c>
      <c r="F73" s="236">
        <v>1</v>
      </c>
      <c r="G73" s="241" t="e">
        <f t="shared" si="12"/>
        <v>#DIV/0!</v>
      </c>
      <c r="H73" s="241" t="e">
        <f t="shared" si="13"/>
        <v>#DIV/0!</v>
      </c>
      <c r="I73" s="238">
        <f t="shared" si="14"/>
        <v>29</v>
      </c>
      <c r="J73" s="241" t="e">
        <f t="shared" si="10"/>
        <v>#DIV/0!</v>
      </c>
      <c r="K73" s="238">
        <f t="shared" si="15"/>
        <v>30</v>
      </c>
      <c r="L73" s="241" t="e">
        <f t="shared" si="11"/>
        <v>#DIV/0!</v>
      </c>
      <c r="N73" s="224">
        <f t="shared" si="9"/>
        <v>30</v>
      </c>
    </row>
    <row r="74" spans="1:14" ht="21.75">
      <c r="A74" s="225">
        <v>59</v>
      </c>
      <c r="B74" s="216" t="s">
        <v>162</v>
      </c>
      <c r="C74" s="236">
        <v>3</v>
      </c>
      <c r="D74" s="236">
        <v>5</v>
      </c>
      <c r="E74" s="236">
        <v>6</v>
      </c>
      <c r="F74" s="236">
        <v>1</v>
      </c>
      <c r="G74" s="241">
        <f t="shared" si="12"/>
        <v>1.6666666666666667</v>
      </c>
      <c r="H74" s="241">
        <f t="shared" si="13"/>
        <v>2</v>
      </c>
      <c r="I74" s="238">
        <f t="shared" si="14"/>
        <v>11</v>
      </c>
      <c r="J74" s="241">
        <f t="shared" si="10"/>
        <v>3.6666666666666665</v>
      </c>
      <c r="K74" s="236">
        <f t="shared" si="15"/>
        <v>12</v>
      </c>
      <c r="L74" s="241">
        <f t="shared" si="11"/>
        <v>4</v>
      </c>
      <c r="N74" s="224">
        <f t="shared" si="9"/>
        <v>15</v>
      </c>
    </row>
    <row r="75" spans="1:14" ht="21.75">
      <c r="A75" s="225">
        <v>60</v>
      </c>
      <c r="B75" s="216" t="s">
        <v>108</v>
      </c>
      <c r="C75" s="236">
        <v>32</v>
      </c>
      <c r="D75" s="236">
        <v>9</v>
      </c>
      <c r="E75" s="236">
        <v>7</v>
      </c>
      <c r="F75" s="236">
        <v>2</v>
      </c>
      <c r="G75" s="241">
        <f t="shared" si="12"/>
        <v>0.28125</v>
      </c>
      <c r="H75" s="241">
        <f t="shared" si="13"/>
        <v>0.21875</v>
      </c>
      <c r="I75" s="238">
        <f t="shared" si="14"/>
        <v>16</v>
      </c>
      <c r="J75" s="241">
        <f t="shared" si="10"/>
        <v>0.5</v>
      </c>
      <c r="K75" s="236">
        <f t="shared" si="15"/>
        <v>18</v>
      </c>
      <c r="L75" s="241">
        <f t="shared" si="11"/>
        <v>0.5625</v>
      </c>
      <c r="N75" s="224">
        <f t="shared" si="9"/>
        <v>50</v>
      </c>
    </row>
    <row r="76" spans="1:14" ht="21.75">
      <c r="A76" s="225">
        <v>61</v>
      </c>
      <c r="B76" s="216" t="s">
        <v>109</v>
      </c>
      <c r="C76" s="236">
        <v>38</v>
      </c>
      <c r="D76" s="236">
        <v>5</v>
      </c>
      <c r="E76" s="236">
        <v>12</v>
      </c>
      <c r="F76" s="236">
        <v>1</v>
      </c>
      <c r="G76" s="241">
        <f t="shared" si="12"/>
        <v>0.13157894736842105</v>
      </c>
      <c r="H76" s="241">
        <f t="shared" si="13"/>
        <v>0.3157894736842105</v>
      </c>
      <c r="I76" s="238">
        <f t="shared" si="14"/>
        <v>17</v>
      </c>
      <c r="J76" s="241">
        <f t="shared" si="10"/>
        <v>0.4473684210526316</v>
      </c>
      <c r="K76" s="236">
        <f t="shared" si="15"/>
        <v>18</v>
      </c>
      <c r="L76" s="241">
        <f t="shared" si="11"/>
        <v>0.47368421052631576</v>
      </c>
      <c r="N76" s="224">
        <f t="shared" si="9"/>
        <v>56</v>
      </c>
    </row>
    <row r="77" spans="1:14" s="248" customFormat="1" ht="21.75">
      <c r="A77" s="225">
        <v>62</v>
      </c>
      <c r="B77" s="216" t="s">
        <v>141</v>
      </c>
      <c r="C77" s="236">
        <v>27</v>
      </c>
      <c r="D77" s="236">
        <v>5</v>
      </c>
      <c r="E77" s="236">
        <v>5</v>
      </c>
      <c r="F77" s="236">
        <v>2</v>
      </c>
      <c r="G77" s="241">
        <f t="shared" si="12"/>
        <v>0.18518518518518517</v>
      </c>
      <c r="H77" s="241">
        <f t="shared" si="13"/>
        <v>0.18518518518518517</v>
      </c>
      <c r="I77" s="238">
        <f t="shared" si="14"/>
        <v>10</v>
      </c>
      <c r="J77" s="241">
        <f t="shared" si="10"/>
        <v>0.37037037037037035</v>
      </c>
      <c r="K77" s="236">
        <f t="shared" si="15"/>
        <v>12</v>
      </c>
      <c r="L77" s="241">
        <f t="shared" si="11"/>
        <v>0.4444444444444444</v>
      </c>
      <c r="N77" s="224">
        <f t="shared" si="9"/>
        <v>39</v>
      </c>
    </row>
    <row r="78" spans="1:14" ht="21.75">
      <c r="A78" s="245"/>
      <c r="B78" s="245" t="s">
        <v>217</v>
      </c>
      <c r="C78" s="246">
        <f>SUM(C72:C77)</f>
        <v>103</v>
      </c>
      <c r="D78" s="246">
        <f>SUM(D72:D77)</f>
        <v>53</v>
      </c>
      <c r="E78" s="246">
        <f>SUM(E72:E77)</f>
        <v>89</v>
      </c>
      <c r="F78" s="246">
        <f>SUM(F72:F77)</f>
        <v>33</v>
      </c>
      <c r="G78" s="241">
        <f t="shared" si="12"/>
        <v>0.5145631067961165</v>
      </c>
      <c r="H78" s="241">
        <f t="shared" si="13"/>
        <v>0.8640776699029126</v>
      </c>
      <c r="I78" s="247">
        <f t="shared" si="14"/>
        <v>142</v>
      </c>
      <c r="J78" s="241">
        <f t="shared" si="10"/>
        <v>1.3786407766990292</v>
      </c>
      <c r="K78" s="246">
        <f t="shared" si="15"/>
        <v>175</v>
      </c>
      <c r="L78" s="241">
        <f t="shared" si="11"/>
        <v>1.6990291262135921</v>
      </c>
      <c r="N78" s="224">
        <f t="shared" si="9"/>
        <v>278</v>
      </c>
    </row>
    <row r="79" spans="1:14" s="248" customFormat="1" ht="21.75">
      <c r="A79" s="225">
        <v>63</v>
      </c>
      <c r="B79" s="216" t="s">
        <v>95</v>
      </c>
      <c r="C79" s="236">
        <v>1</v>
      </c>
      <c r="D79" s="236">
        <v>13</v>
      </c>
      <c r="E79" s="236">
        <v>14</v>
      </c>
      <c r="F79" s="236">
        <v>18</v>
      </c>
      <c r="G79" s="241">
        <f t="shared" si="12"/>
        <v>13</v>
      </c>
      <c r="H79" s="241">
        <f t="shared" si="13"/>
        <v>14</v>
      </c>
      <c r="I79" s="238">
        <f t="shared" si="14"/>
        <v>27</v>
      </c>
      <c r="J79" s="241">
        <f t="shared" si="10"/>
        <v>27</v>
      </c>
      <c r="K79" s="236">
        <f t="shared" si="15"/>
        <v>45</v>
      </c>
      <c r="L79" s="241">
        <f t="shared" si="11"/>
        <v>45</v>
      </c>
      <c r="N79" s="224">
        <f t="shared" si="9"/>
        <v>46</v>
      </c>
    </row>
    <row r="80" spans="1:14" ht="21.75">
      <c r="A80" s="245"/>
      <c r="B80" s="245" t="s">
        <v>218</v>
      </c>
      <c r="C80" s="246">
        <f>SUM(C79)</f>
        <v>1</v>
      </c>
      <c r="D80" s="246">
        <f>SUM(D79)</f>
        <v>13</v>
      </c>
      <c r="E80" s="246">
        <f>SUM(E79)</f>
        <v>14</v>
      </c>
      <c r="F80" s="246">
        <f>SUM(F79)</f>
        <v>18</v>
      </c>
      <c r="G80" s="241">
        <f t="shared" si="12"/>
        <v>13</v>
      </c>
      <c r="H80" s="241">
        <f t="shared" si="13"/>
        <v>14</v>
      </c>
      <c r="I80" s="247">
        <f t="shared" si="14"/>
        <v>27</v>
      </c>
      <c r="J80" s="241">
        <f t="shared" si="10"/>
        <v>27</v>
      </c>
      <c r="K80" s="246">
        <f t="shared" si="15"/>
        <v>45</v>
      </c>
      <c r="L80" s="241">
        <f t="shared" si="11"/>
        <v>45</v>
      </c>
      <c r="N80" s="224">
        <f t="shared" si="9"/>
        <v>46</v>
      </c>
    </row>
    <row r="81" spans="1:14" s="248" customFormat="1" ht="21.75">
      <c r="A81" s="225">
        <v>64</v>
      </c>
      <c r="B81" s="216" t="s">
        <v>96</v>
      </c>
      <c r="C81" s="236">
        <v>4</v>
      </c>
      <c r="D81" s="236">
        <v>5</v>
      </c>
      <c r="E81" s="236">
        <v>10</v>
      </c>
      <c r="F81" s="236">
        <v>1</v>
      </c>
      <c r="G81" s="241">
        <f t="shared" si="12"/>
        <v>1.25</v>
      </c>
      <c r="H81" s="241">
        <f t="shared" si="13"/>
        <v>2.5</v>
      </c>
      <c r="I81" s="238">
        <f t="shared" si="14"/>
        <v>15</v>
      </c>
      <c r="J81" s="241">
        <f t="shared" si="10"/>
        <v>3.75</v>
      </c>
      <c r="K81" s="236">
        <f t="shared" si="15"/>
        <v>16</v>
      </c>
      <c r="L81" s="241">
        <f t="shared" si="11"/>
        <v>4</v>
      </c>
      <c r="N81" s="224">
        <f t="shared" si="9"/>
        <v>20</v>
      </c>
    </row>
    <row r="82" spans="1:14" ht="21.75">
      <c r="A82" s="245"/>
      <c r="B82" s="245" t="s">
        <v>219</v>
      </c>
      <c r="C82" s="246">
        <f>SUM(C81)</f>
        <v>4</v>
      </c>
      <c r="D82" s="246">
        <f>SUM(D81)</f>
        <v>5</v>
      </c>
      <c r="E82" s="246">
        <f>SUM(E81)</f>
        <v>10</v>
      </c>
      <c r="F82" s="246">
        <f>SUM(F81)</f>
        <v>1</v>
      </c>
      <c r="G82" s="241">
        <f t="shared" si="12"/>
        <v>1.25</v>
      </c>
      <c r="H82" s="241">
        <f t="shared" si="13"/>
        <v>2.5</v>
      </c>
      <c r="I82" s="247">
        <f t="shared" si="14"/>
        <v>15</v>
      </c>
      <c r="J82" s="241">
        <f t="shared" si="10"/>
        <v>3.75</v>
      </c>
      <c r="K82" s="246">
        <f t="shared" si="15"/>
        <v>16</v>
      </c>
      <c r="L82" s="241">
        <f t="shared" si="11"/>
        <v>4</v>
      </c>
      <c r="N82" s="224">
        <f t="shared" si="9"/>
        <v>20</v>
      </c>
    </row>
    <row r="83" spans="1:14" s="248" customFormat="1" ht="21.75">
      <c r="A83" s="225">
        <v>65</v>
      </c>
      <c r="B83" s="216" t="s">
        <v>97</v>
      </c>
      <c r="C83" s="236">
        <v>6</v>
      </c>
      <c r="D83" s="236">
        <v>2</v>
      </c>
      <c r="E83" s="236">
        <v>7</v>
      </c>
      <c r="F83" s="236">
        <v>3</v>
      </c>
      <c r="G83" s="241">
        <f t="shared" si="12"/>
        <v>0.3333333333333333</v>
      </c>
      <c r="H83" s="241">
        <f t="shared" si="13"/>
        <v>1.1666666666666667</v>
      </c>
      <c r="I83" s="238">
        <f t="shared" si="14"/>
        <v>9</v>
      </c>
      <c r="J83" s="241">
        <f t="shared" si="10"/>
        <v>1.5</v>
      </c>
      <c r="K83" s="238">
        <f t="shared" si="15"/>
        <v>12</v>
      </c>
      <c r="L83" s="241">
        <f t="shared" si="11"/>
        <v>2</v>
      </c>
      <c r="N83" s="224">
        <f t="shared" si="9"/>
        <v>18</v>
      </c>
    </row>
    <row r="84" spans="1:14" s="248" customFormat="1" ht="21.75">
      <c r="A84" s="245"/>
      <c r="B84" s="245" t="s">
        <v>220</v>
      </c>
      <c r="C84" s="246">
        <f>SUM(C83)</f>
        <v>6</v>
      </c>
      <c r="D84" s="246">
        <f>SUM(D83)</f>
        <v>2</v>
      </c>
      <c r="E84" s="246">
        <f>SUM(E83)</f>
        <v>7</v>
      </c>
      <c r="F84" s="246">
        <f>SUM(F83)</f>
        <v>3</v>
      </c>
      <c r="G84" s="241">
        <f t="shared" si="12"/>
        <v>0.3333333333333333</v>
      </c>
      <c r="H84" s="241">
        <f t="shared" si="13"/>
        <v>1.1666666666666667</v>
      </c>
      <c r="I84" s="247">
        <f t="shared" si="14"/>
        <v>9</v>
      </c>
      <c r="J84" s="241">
        <f t="shared" si="10"/>
        <v>1.5</v>
      </c>
      <c r="K84" s="247">
        <f t="shared" si="15"/>
        <v>12</v>
      </c>
      <c r="L84" s="241">
        <f t="shared" si="11"/>
        <v>2</v>
      </c>
      <c r="N84" s="224">
        <f t="shared" si="9"/>
        <v>18</v>
      </c>
    </row>
    <row r="85" spans="1:14" s="248" customFormat="1" ht="27" customHeight="1">
      <c r="A85" s="251"/>
      <c r="B85" s="217" t="s">
        <v>20</v>
      </c>
      <c r="C85" s="252">
        <f>SUM(C84,C82,C80,C78,C71,C64,C46)</f>
        <v>2819</v>
      </c>
      <c r="D85" s="252">
        <f>SUM(D84,D82,D80,D78,D71,D64,D46)</f>
        <v>1380</v>
      </c>
      <c r="E85" s="252">
        <f>SUM(E84,E82,E80,E78,E71,E64,E46)</f>
        <v>2342</v>
      </c>
      <c r="F85" s="252">
        <f>SUM(F84,F82,F80,F78,F71,F64,F46)</f>
        <v>2626</v>
      </c>
      <c r="G85" s="253">
        <f t="shared" si="12"/>
        <v>0.4895352962043278</v>
      </c>
      <c r="H85" s="253">
        <f t="shared" si="13"/>
        <v>0.8307910606598085</v>
      </c>
      <c r="I85" s="254">
        <f>D85+E85</f>
        <v>3722</v>
      </c>
      <c r="J85" s="253">
        <f t="shared" si="10"/>
        <v>1.3203263568641361</v>
      </c>
      <c r="K85" s="252">
        <f t="shared" si="15"/>
        <v>6348</v>
      </c>
      <c r="L85" s="253">
        <f t="shared" si="11"/>
        <v>2.251862362539908</v>
      </c>
      <c r="N85" s="224">
        <f t="shared" si="9"/>
        <v>9167</v>
      </c>
    </row>
    <row r="86" ht="21.75">
      <c r="B86" s="197" t="s">
        <v>305</v>
      </c>
    </row>
    <row r="87" ht="21.75">
      <c r="E87" s="339"/>
    </row>
    <row r="88" spans="2:5" ht="21.75">
      <c r="B88" s="309" t="s">
        <v>210</v>
      </c>
      <c r="E88" s="366" t="s">
        <v>322</v>
      </c>
    </row>
    <row r="89" ht="21.75">
      <c r="B89" s="309" t="s">
        <v>211</v>
      </c>
    </row>
    <row r="90" ht="21.75">
      <c r="B90" s="309" t="s">
        <v>329</v>
      </c>
    </row>
    <row r="91" ht="21.75">
      <c r="B91" s="309"/>
    </row>
    <row r="92" ht="21.75">
      <c r="B92" s="309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E86"/>
  <sheetViews>
    <sheetView zoomScale="120" zoomScaleNormal="120" workbookViewId="0" topLeftCell="A1">
      <pane ySplit="5" topLeftCell="BM78" activePane="bottomLeft" state="frozen"/>
      <selection pane="topLeft" activeCell="A1" sqref="A1"/>
      <selection pane="bottomLeft" activeCell="I79" sqref="I79"/>
    </sheetView>
  </sheetViews>
  <sheetFormatPr defaultColWidth="9.140625" defaultRowHeight="21.75"/>
  <cols>
    <col min="1" max="1" width="2.8515625" style="178" customWidth="1"/>
    <col min="2" max="2" width="22.140625" style="85" customWidth="1"/>
    <col min="3" max="5" width="3.57421875" style="197" customWidth="1"/>
    <col min="6" max="6" width="3.57421875" style="198" customWidth="1"/>
    <col min="7" max="9" width="3.00390625" style="197" customWidth="1"/>
    <col min="10" max="10" width="3.421875" style="198" customWidth="1"/>
    <col min="11" max="11" width="3.28125" style="323" customWidth="1"/>
    <col min="12" max="13" width="3.00390625" style="323" customWidth="1"/>
    <col min="14" max="14" width="3.00390625" style="325" customWidth="1"/>
    <col min="15" max="18" width="2.7109375" style="398" customWidth="1"/>
    <col min="19" max="19" width="3.00390625" style="400" customWidth="1"/>
    <col min="20" max="21" width="3.28125" style="197" customWidth="1"/>
    <col min="22" max="23" width="3.57421875" style="197" customWidth="1"/>
    <col min="24" max="24" width="3.57421875" style="198" customWidth="1"/>
    <col min="25" max="25" width="3.140625" style="323" customWidth="1"/>
    <col min="26" max="27" width="3.00390625" style="323" customWidth="1"/>
    <col min="28" max="28" width="3.140625" style="323" customWidth="1"/>
    <col min="29" max="29" width="3.8515625" style="325" customWidth="1"/>
    <col min="30" max="33" width="2.7109375" style="207" customWidth="1"/>
    <col min="34" max="34" width="2.7109375" style="365" customWidth="1"/>
    <col min="35" max="37" width="2.7109375" style="197" customWidth="1"/>
    <col min="38" max="38" width="3.00390625" style="198" customWidth="1"/>
    <col min="39" max="41" width="2.7109375" style="197" customWidth="1"/>
    <col min="42" max="42" width="2.7109375" style="198" customWidth="1"/>
    <col min="43" max="45" width="2.7109375" style="197" customWidth="1"/>
    <col min="46" max="46" width="3.00390625" style="198" customWidth="1"/>
    <col min="47" max="47" width="3.7109375" style="206" customWidth="1"/>
    <col min="48" max="52" width="3.57421875" style="197" customWidth="1"/>
    <col min="53" max="53" width="4.421875" style="197" hidden="1" customWidth="1"/>
    <col min="54" max="54" width="5.57421875" style="197" hidden="1" customWidth="1"/>
    <col min="55" max="55" width="5.00390625" style="197" hidden="1" customWidth="1"/>
    <col min="56" max="56" width="5.7109375" style="285" hidden="1" customWidth="1"/>
    <col min="57" max="57" width="7.28125" style="85" customWidth="1"/>
    <col min="58" max="16384" width="9.140625" style="85" customWidth="1"/>
  </cols>
  <sheetData>
    <row r="1" spans="1:56" s="166" customFormat="1" ht="21">
      <c r="A1" s="655" t="s">
        <v>326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</row>
    <row r="2" spans="1:56" ht="21.75">
      <c r="A2" s="657" t="s">
        <v>157</v>
      </c>
      <c r="B2" s="660" t="s">
        <v>0</v>
      </c>
      <c r="C2" s="663" t="s">
        <v>23</v>
      </c>
      <c r="D2" s="663"/>
      <c r="E2" s="663"/>
      <c r="F2" s="663"/>
      <c r="G2" s="663" t="s">
        <v>27</v>
      </c>
      <c r="H2" s="663"/>
      <c r="I2" s="663"/>
      <c r="J2" s="663"/>
      <c r="K2" s="664" t="s">
        <v>198</v>
      </c>
      <c r="L2" s="664"/>
      <c r="M2" s="664"/>
      <c r="N2" s="664"/>
      <c r="O2" s="665" t="s">
        <v>199</v>
      </c>
      <c r="P2" s="665"/>
      <c r="Q2" s="665"/>
      <c r="R2" s="665"/>
      <c r="S2" s="665"/>
      <c r="T2" s="663" t="s">
        <v>200</v>
      </c>
      <c r="U2" s="663"/>
      <c r="V2" s="663"/>
      <c r="W2" s="663"/>
      <c r="X2" s="663"/>
      <c r="Y2" s="667" t="s">
        <v>241</v>
      </c>
      <c r="Z2" s="667"/>
      <c r="AA2" s="667"/>
      <c r="AB2" s="667"/>
      <c r="AC2" s="667"/>
      <c r="AD2" s="668" t="s">
        <v>244</v>
      </c>
      <c r="AE2" s="668"/>
      <c r="AF2" s="668"/>
      <c r="AG2" s="668"/>
      <c r="AH2" s="668"/>
      <c r="AI2" s="666" t="s">
        <v>202</v>
      </c>
      <c r="AJ2" s="666"/>
      <c r="AK2" s="666"/>
      <c r="AL2" s="666"/>
      <c r="AM2" s="663" t="s">
        <v>203</v>
      </c>
      <c r="AN2" s="663"/>
      <c r="AO2" s="663"/>
      <c r="AP2" s="663"/>
      <c r="AQ2" s="666" t="s">
        <v>204</v>
      </c>
      <c r="AR2" s="666"/>
      <c r="AS2" s="666"/>
      <c r="AT2" s="666"/>
      <c r="AU2" s="209" t="s">
        <v>29</v>
      </c>
      <c r="AV2" s="265" t="s">
        <v>20</v>
      </c>
      <c r="AW2" s="488"/>
      <c r="AX2" s="488"/>
      <c r="AY2" s="488"/>
      <c r="AZ2" s="489"/>
      <c r="BA2" s="266"/>
      <c r="BB2" s="266"/>
      <c r="BC2" s="266"/>
      <c r="BD2" s="278" t="s">
        <v>208</v>
      </c>
    </row>
    <row r="3" spans="1:56" ht="15">
      <c r="A3" s="658"/>
      <c r="B3" s="661"/>
      <c r="C3" s="183"/>
      <c r="D3" s="183"/>
      <c r="E3" s="183"/>
      <c r="F3" s="184"/>
      <c r="G3" s="183"/>
      <c r="H3" s="183"/>
      <c r="I3" s="183"/>
      <c r="J3" s="184"/>
      <c r="K3" s="312"/>
      <c r="L3" s="312"/>
      <c r="M3" s="312"/>
      <c r="N3" s="313"/>
      <c r="O3" s="380"/>
      <c r="P3" s="380"/>
      <c r="Q3" s="380"/>
      <c r="R3" s="380"/>
      <c r="S3" s="381"/>
      <c r="T3" s="183"/>
      <c r="U3" s="183"/>
      <c r="V3" s="183"/>
      <c r="W3" s="183"/>
      <c r="X3" s="184"/>
      <c r="Y3" s="312"/>
      <c r="Z3" s="312"/>
      <c r="AA3" s="312"/>
      <c r="AB3" s="312"/>
      <c r="AC3" s="313"/>
      <c r="AD3" s="347"/>
      <c r="AE3" s="347"/>
      <c r="AF3" s="347"/>
      <c r="AG3" s="347"/>
      <c r="AH3" s="348"/>
      <c r="AI3" s="183"/>
      <c r="AJ3" s="183"/>
      <c r="AK3" s="183"/>
      <c r="AL3" s="184"/>
      <c r="AM3" s="183"/>
      <c r="AN3" s="183"/>
      <c r="AO3" s="183"/>
      <c r="AP3" s="184"/>
      <c r="AQ3" s="183"/>
      <c r="AR3" s="183"/>
      <c r="AS3" s="183"/>
      <c r="AT3" s="184"/>
      <c r="AU3" s="209" t="s">
        <v>30</v>
      </c>
      <c r="AV3" s="262"/>
      <c r="AW3" s="263"/>
      <c r="AX3" s="263"/>
      <c r="AY3" s="263"/>
      <c r="AZ3" s="264"/>
      <c r="BA3" s="264"/>
      <c r="BB3" s="277"/>
      <c r="BC3" s="277"/>
      <c r="BD3" s="279"/>
    </row>
    <row r="4" spans="1:56" ht="15">
      <c r="A4" s="658"/>
      <c r="B4" s="661"/>
      <c r="C4" s="186" t="s">
        <v>24</v>
      </c>
      <c r="D4" s="186" t="s">
        <v>25</v>
      </c>
      <c r="E4" s="186" t="s">
        <v>26</v>
      </c>
      <c r="F4" s="185" t="s">
        <v>20</v>
      </c>
      <c r="G4" s="186" t="s">
        <v>24</v>
      </c>
      <c r="H4" s="186" t="s">
        <v>25</v>
      </c>
      <c r="I4" s="186" t="s">
        <v>26</v>
      </c>
      <c r="J4" s="185" t="s">
        <v>20</v>
      </c>
      <c r="K4" s="314" t="s">
        <v>24</v>
      </c>
      <c r="L4" s="314" t="s">
        <v>25</v>
      </c>
      <c r="M4" s="314" t="s">
        <v>26</v>
      </c>
      <c r="N4" s="315" t="s">
        <v>20</v>
      </c>
      <c r="O4" s="382" t="s">
        <v>24</v>
      </c>
      <c r="P4" s="382" t="s">
        <v>25</v>
      </c>
      <c r="Q4" s="382" t="s">
        <v>26</v>
      </c>
      <c r="R4" s="382" t="s">
        <v>201</v>
      </c>
      <c r="S4" s="383" t="s">
        <v>20</v>
      </c>
      <c r="T4" s="186" t="s">
        <v>24</v>
      </c>
      <c r="U4" s="186" t="s">
        <v>25</v>
      </c>
      <c r="V4" s="186" t="s">
        <v>26</v>
      </c>
      <c r="W4" s="186" t="s">
        <v>201</v>
      </c>
      <c r="X4" s="185" t="s">
        <v>20</v>
      </c>
      <c r="Y4" s="314" t="s">
        <v>24</v>
      </c>
      <c r="Z4" s="314" t="s">
        <v>25</v>
      </c>
      <c r="AA4" s="314" t="s">
        <v>26</v>
      </c>
      <c r="AB4" s="314" t="s">
        <v>201</v>
      </c>
      <c r="AC4" s="315" t="s">
        <v>20</v>
      </c>
      <c r="AD4" s="349" t="s">
        <v>24</v>
      </c>
      <c r="AE4" s="349" t="s">
        <v>25</v>
      </c>
      <c r="AF4" s="349" t="s">
        <v>26</v>
      </c>
      <c r="AG4" s="349" t="s">
        <v>201</v>
      </c>
      <c r="AH4" s="350" t="s">
        <v>20</v>
      </c>
      <c r="AI4" s="186" t="s">
        <v>24</v>
      </c>
      <c r="AJ4" s="186" t="s">
        <v>25</v>
      </c>
      <c r="AK4" s="186" t="s">
        <v>26</v>
      </c>
      <c r="AL4" s="185" t="s">
        <v>20</v>
      </c>
      <c r="AM4" s="186" t="s">
        <v>24</v>
      </c>
      <c r="AN4" s="186" t="s">
        <v>25</v>
      </c>
      <c r="AO4" s="186" t="s">
        <v>26</v>
      </c>
      <c r="AP4" s="185" t="s">
        <v>20</v>
      </c>
      <c r="AQ4" s="186" t="s">
        <v>24</v>
      </c>
      <c r="AR4" s="186" t="s">
        <v>25</v>
      </c>
      <c r="AS4" s="186" t="s">
        <v>26</v>
      </c>
      <c r="AT4" s="185" t="s">
        <v>20</v>
      </c>
      <c r="AU4" s="223" t="s">
        <v>201</v>
      </c>
      <c r="AV4" s="186" t="s">
        <v>24</v>
      </c>
      <c r="AW4" s="186" t="s">
        <v>25</v>
      </c>
      <c r="AX4" s="186" t="s">
        <v>26</v>
      </c>
      <c r="AY4" s="186" t="s">
        <v>201</v>
      </c>
      <c r="AZ4" s="186" t="s">
        <v>20</v>
      </c>
      <c r="BA4" s="186" t="s">
        <v>20</v>
      </c>
      <c r="BB4" s="186" t="s">
        <v>212</v>
      </c>
      <c r="BC4" s="186" t="s">
        <v>213</v>
      </c>
      <c r="BD4" s="279" t="s">
        <v>209</v>
      </c>
    </row>
    <row r="5" spans="1:56" ht="15">
      <c r="A5" s="659"/>
      <c r="B5" s="662"/>
      <c r="C5" s="187"/>
      <c r="D5" s="187"/>
      <c r="E5" s="187"/>
      <c r="F5" s="188"/>
      <c r="G5" s="187"/>
      <c r="H5" s="187"/>
      <c r="I5" s="187"/>
      <c r="J5" s="188"/>
      <c r="K5" s="316"/>
      <c r="L5" s="316"/>
      <c r="M5" s="316"/>
      <c r="N5" s="317"/>
      <c r="O5" s="384"/>
      <c r="P5" s="384"/>
      <c r="Q5" s="384"/>
      <c r="R5" s="384"/>
      <c r="S5" s="385"/>
      <c r="T5" s="187"/>
      <c r="U5" s="187"/>
      <c r="V5" s="187"/>
      <c r="W5" s="187"/>
      <c r="X5" s="188"/>
      <c r="Y5" s="316"/>
      <c r="Z5" s="316"/>
      <c r="AA5" s="316"/>
      <c r="AB5" s="316"/>
      <c r="AC5" s="317"/>
      <c r="AD5" s="351"/>
      <c r="AE5" s="351"/>
      <c r="AF5" s="351"/>
      <c r="AG5" s="351"/>
      <c r="AH5" s="352"/>
      <c r="AI5" s="187"/>
      <c r="AJ5" s="187"/>
      <c r="AK5" s="187"/>
      <c r="AL5" s="188"/>
      <c r="AM5" s="187"/>
      <c r="AN5" s="187"/>
      <c r="AO5" s="187"/>
      <c r="AP5" s="188"/>
      <c r="AQ5" s="187"/>
      <c r="AR5" s="187"/>
      <c r="AS5" s="187"/>
      <c r="AT5" s="188"/>
      <c r="AU5" s="189"/>
      <c r="AV5" s="187"/>
      <c r="AW5" s="187"/>
      <c r="AX5" s="187"/>
      <c r="AY5" s="187"/>
      <c r="AZ5" s="187"/>
      <c r="BA5" s="276" t="s">
        <v>207</v>
      </c>
      <c r="BB5" s="276"/>
      <c r="BC5" s="276"/>
      <c r="BD5" s="280"/>
    </row>
    <row r="6" spans="1:56" ht="19.5" customHeight="1">
      <c r="A6" s="168">
        <v>1</v>
      </c>
      <c r="B6" s="169" t="s">
        <v>16</v>
      </c>
      <c r="C6" s="190">
        <v>0</v>
      </c>
      <c r="D6" s="190">
        <v>48</v>
      </c>
      <c r="E6" s="190">
        <v>152</v>
      </c>
      <c r="F6" s="191">
        <f>SUM(C6:E6)</f>
        <v>200</v>
      </c>
      <c r="G6" s="190">
        <v>0</v>
      </c>
      <c r="H6" s="190">
        <v>47</v>
      </c>
      <c r="I6" s="190">
        <v>37</v>
      </c>
      <c r="J6" s="191">
        <f>SUM(G6:I6)</f>
        <v>84</v>
      </c>
      <c r="K6" s="318">
        <v>0</v>
      </c>
      <c r="L6" s="318">
        <v>12</v>
      </c>
      <c r="M6" s="318">
        <v>37</v>
      </c>
      <c r="N6" s="319">
        <f>SUM(K6:M6)</f>
        <v>49</v>
      </c>
      <c r="O6" s="386">
        <v>0</v>
      </c>
      <c r="P6" s="386">
        <v>0</v>
      </c>
      <c r="Q6" s="386">
        <v>5</v>
      </c>
      <c r="R6" s="386">
        <v>1</v>
      </c>
      <c r="S6" s="387">
        <f>SUM(O6:R6)</f>
        <v>6</v>
      </c>
      <c r="T6" s="190">
        <v>0</v>
      </c>
      <c r="U6" s="190">
        <v>33</v>
      </c>
      <c r="V6" s="190">
        <v>161</v>
      </c>
      <c r="W6" s="190">
        <v>291</v>
      </c>
      <c r="X6" s="191">
        <f>SUM(T6:W6)</f>
        <v>485</v>
      </c>
      <c r="Y6" s="318">
        <v>0</v>
      </c>
      <c r="Z6" s="318">
        <v>0</v>
      </c>
      <c r="AA6" s="318">
        <v>0</v>
      </c>
      <c r="AB6" s="318">
        <v>0</v>
      </c>
      <c r="AC6" s="319">
        <f>SUM(Y6:AB6)</f>
        <v>0</v>
      </c>
      <c r="AD6" s="353">
        <v>0</v>
      </c>
      <c r="AE6" s="353">
        <v>0</v>
      </c>
      <c r="AF6" s="353">
        <v>0</v>
      </c>
      <c r="AG6" s="353">
        <v>0</v>
      </c>
      <c r="AH6" s="354">
        <f>SUM(AD6:AG6)</f>
        <v>0</v>
      </c>
      <c r="AI6" s="210">
        <v>0</v>
      </c>
      <c r="AJ6" s="190">
        <v>0</v>
      </c>
      <c r="AK6" s="190">
        <v>0</v>
      </c>
      <c r="AL6" s="191">
        <f>SUM(AI6:AK6)</f>
        <v>0</v>
      </c>
      <c r="AM6" s="210">
        <v>6</v>
      </c>
      <c r="AN6" s="190">
        <v>1</v>
      </c>
      <c r="AO6" s="190">
        <v>3</v>
      </c>
      <c r="AP6" s="191">
        <f>SUM(AM6:AO6)</f>
        <v>10</v>
      </c>
      <c r="AQ6" s="210">
        <v>0</v>
      </c>
      <c r="AR6" s="190">
        <v>0</v>
      </c>
      <c r="AS6" s="190">
        <v>0</v>
      </c>
      <c r="AT6" s="191">
        <f>SUM(AQ6:AS6)</f>
        <v>0</v>
      </c>
      <c r="AU6" s="192">
        <v>189</v>
      </c>
      <c r="AV6" s="190">
        <f>SUM(C6,G6,K6,O6,T6,Y6,AD6,AI6,AM6,AQ6)</f>
        <v>6</v>
      </c>
      <c r="AW6" s="190">
        <f>SUM(D6,H6,L6,P6,U6,Z6,AE6,AJ6,AN6,AR6)</f>
        <v>141</v>
      </c>
      <c r="AX6" s="190">
        <f>SUM(E6,I6,M6,Q6,V6,AA6,AF6,AK6,AO6,AS6)</f>
        <v>395</v>
      </c>
      <c r="AY6" s="190">
        <f>SUM(R6,W6,AB6,AG6,AU6)</f>
        <v>481</v>
      </c>
      <c r="AZ6" s="190">
        <f>SUM(AV6:AY6)</f>
        <v>1023</v>
      </c>
      <c r="BA6" s="190">
        <f>SUM(AW6,AX6)</f>
        <v>536</v>
      </c>
      <c r="BB6" s="190">
        <f>AV6/AW6</f>
        <v>0.0425531914893617</v>
      </c>
      <c r="BC6" s="190">
        <f>AV6/AX6</f>
        <v>0.015189873417721518</v>
      </c>
      <c r="BD6" s="281">
        <f aca="true" t="shared" si="0" ref="BD6:BD25">AV6/BA6</f>
        <v>0.011194029850746268</v>
      </c>
    </row>
    <row r="7" spans="1:56" ht="19.5" customHeight="1">
      <c r="A7" s="170">
        <v>2</v>
      </c>
      <c r="B7" s="136" t="s">
        <v>1</v>
      </c>
      <c r="C7" s="193">
        <v>109</v>
      </c>
      <c r="D7" s="193">
        <v>12</v>
      </c>
      <c r="E7" s="193">
        <v>25</v>
      </c>
      <c r="F7" s="191">
        <f aca="true" t="shared" si="1" ref="F7:F68">SUM(C7:E7)</f>
        <v>146</v>
      </c>
      <c r="G7" s="193">
        <v>24</v>
      </c>
      <c r="H7" s="193">
        <v>4</v>
      </c>
      <c r="I7" s="193">
        <v>1</v>
      </c>
      <c r="J7" s="191">
        <f aca="true" t="shared" si="2" ref="J7:J68">SUM(G7:I7)</f>
        <v>29</v>
      </c>
      <c r="K7" s="326">
        <v>0</v>
      </c>
      <c r="L7" s="326">
        <v>2</v>
      </c>
      <c r="M7" s="326">
        <v>9</v>
      </c>
      <c r="N7" s="319">
        <f aca="true" t="shared" si="3" ref="N7:N68">SUM(K7:M7)</f>
        <v>11</v>
      </c>
      <c r="O7" s="386">
        <v>0</v>
      </c>
      <c r="P7" s="386">
        <v>3</v>
      </c>
      <c r="Q7" s="386">
        <v>0</v>
      </c>
      <c r="R7" s="386">
        <v>0</v>
      </c>
      <c r="S7" s="387">
        <f aca="true" t="shared" si="4" ref="S7:S68">SUM(O7:R7)</f>
        <v>3</v>
      </c>
      <c r="T7" s="193">
        <v>7</v>
      </c>
      <c r="U7" s="193">
        <v>13</v>
      </c>
      <c r="V7" s="193">
        <v>41</v>
      </c>
      <c r="W7" s="193">
        <v>53</v>
      </c>
      <c r="X7" s="191">
        <f aca="true" t="shared" si="5" ref="X7:X68">SUM(T7:W7)</f>
        <v>114</v>
      </c>
      <c r="Y7" s="318">
        <v>0</v>
      </c>
      <c r="Z7" s="318">
        <v>0</v>
      </c>
      <c r="AA7" s="318">
        <v>0</v>
      </c>
      <c r="AB7" s="318">
        <v>0</v>
      </c>
      <c r="AC7" s="319">
        <f aca="true" t="shared" si="6" ref="AC7:AC26">SUM(Y7:AB7)</f>
        <v>0</v>
      </c>
      <c r="AD7" s="353">
        <v>0</v>
      </c>
      <c r="AE7" s="353">
        <v>0</v>
      </c>
      <c r="AF7" s="353">
        <v>0</v>
      </c>
      <c r="AG7" s="353">
        <v>0</v>
      </c>
      <c r="AH7" s="354">
        <f aca="true" t="shared" si="7" ref="AH7:AH26">SUM(AD7:AG7)</f>
        <v>0</v>
      </c>
      <c r="AI7" s="210">
        <v>0</v>
      </c>
      <c r="AJ7" s="190">
        <v>0</v>
      </c>
      <c r="AK7" s="190">
        <v>0</v>
      </c>
      <c r="AL7" s="191">
        <f aca="true" t="shared" si="8" ref="AL7:AL68">SUM(AI7:AK7)</f>
        <v>0</v>
      </c>
      <c r="AM7" s="210">
        <v>2</v>
      </c>
      <c r="AN7" s="190">
        <v>0</v>
      </c>
      <c r="AO7" s="190">
        <v>0</v>
      </c>
      <c r="AP7" s="191">
        <f aca="true" t="shared" si="9" ref="AP7:AP68">SUM(AM7:AO7)</f>
        <v>2</v>
      </c>
      <c r="AQ7" s="210">
        <v>0</v>
      </c>
      <c r="AR7" s="190">
        <v>0</v>
      </c>
      <c r="AS7" s="190">
        <v>0</v>
      </c>
      <c r="AT7" s="191">
        <f aca="true" t="shared" si="10" ref="AT7:AT68">SUM(AQ7:AS7)</f>
        <v>0</v>
      </c>
      <c r="AU7" s="194">
        <v>111</v>
      </c>
      <c r="AV7" s="190">
        <f aca="true" t="shared" si="11" ref="AV7:AV70">SUM(C7,G7,K7,O7,T7,Y7,AD7,AI7,AM7,AQ7)</f>
        <v>142</v>
      </c>
      <c r="AW7" s="190">
        <f aca="true" t="shared" si="12" ref="AW7:AW70">SUM(D7,H7,L7,P7,U7,Z7,AE7,AJ7,AN7,AR7)</f>
        <v>34</v>
      </c>
      <c r="AX7" s="190">
        <f aca="true" t="shared" si="13" ref="AX7:AX70">SUM(E7,I7,M7,Q7,V7,AA7,AF7,AK7,AO7,AS7)</f>
        <v>76</v>
      </c>
      <c r="AY7" s="190">
        <f aca="true" t="shared" si="14" ref="AY7:AY70">SUM(R7,W7,AB7,AG7,AU7)</f>
        <v>164</v>
      </c>
      <c r="AZ7" s="190">
        <f aca="true" t="shared" si="15" ref="AZ7:AZ70">SUM(AV7:AY7)</f>
        <v>416</v>
      </c>
      <c r="BA7" s="190">
        <f aca="true" t="shared" si="16" ref="BA7:BA69">SUM(AW7,AX7)</f>
        <v>110</v>
      </c>
      <c r="BB7" s="190">
        <f aca="true" t="shared" si="17" ref="BB7:BB80">AV7/AW7</f>
        <v>4.176470588235294</v>
      </c>
      <c r="BC7" s="190">
        <f aca="true" t="shared" si="18" ref="BC7:BC80">AV7/AX7</f>
        <v>1.868421052631579</v>
      </c>
      <c r="BD7" s="281">
        <f t="shared" si="0"/>
        <v>1.290909090909091</v>
      </c>
    </row>
    <row r="8" spans="1:56" ht="19.5" customHeight="1">
      <c r="A8" s="168">
        <v>3</v>
      </c>
      <c r="B8" s="136" t="s">
        <v>2</v>
      </c>
      <c r="C8" s="193">
        <v>51</v>
      </c>
      <c r="D8" s="193">
        <v>3</v>
      </c>
      <c r="E8" s="193">
        <v>6</v>
      </c>
      <c r="F8" s="191">
        <f t="shared" si="1"/>
        <v>60</v>
      </c>
      <c r="G8" s="193">
        <v>11</v>
      </c>
      <c r="H8" s="193">
        <v>0</v>
      </c>
      <c r="I8" s="193">
        <v>0</v>
      </c>
      <c r="J8" s="191">
        <f t="shared" si="2"/>
        <v>11</v>
      </c>
      <c r="K8" s="326">
        <v>0</v>
      </c>
      <c r="L8" s="326">
        <v>0</v>
      </c>
      <c r="M8" s="326">
        <v>0</v>
      </c>
      <c r="N8" s="319">
        <f t="shared" si="3"/>
        <v>0</v>
      </c>
      <c r="O8" s="386">
        <v>0</v>
      </c>
      <c r="P8" s="386">
        <v>0</v>
      </c>
      <c r="Q8" s="386">
        <v>0</v>
      </c>
      <c r="R8" s="386">
        <v>0</v>
      </c>
      <c r="S8" s="387">
        <f t="shared" si="4"/>
        <v>0</v>
      </c>
      <c r="T8" s="193">
        <v>0</v>
      </c>
      <c r="U8" s="193">
        <v>1</v>
      </c>
      <c r="V8" s="193">
        <v>52</v>
      </c>
      <c r="W8" s="193">
        <v>19</v>
      </c>
      <c r="X8" s="191">
        <f t="shared" si="5"/>
        <v>72</v>
      </c>
      <c r="Y8" s="318">
        <v>0</v>
      </c>
      <c r="Z8" s="318">
        <v>0</v>
      </c>
      <c r="AA8" s="318">
        <v>0</v>
      </c>
      <c r="AB8" s="318">
        <v>0</v>
      </c>
      <c r="AC8" s="319">
        <f t="shared" si="6"/>
        <v>0</v>
      </c>
      <c r="AD8" s="353">
        <v>0</v>
      </c>
      <c r="AE8" s="353">
        <v>0</v>
      </c>
      <c r="AF8" s="353">
        <v>0</v>
      </c>
      <c r="AG8" s="353">
        <v>0</v>
      </c>
      <c r="AH8" s="354">
        <f t="shared" si="7"/>
        <v>0</v>
      </c>
      <c r="AI8" s="210">
        <v>1</v>
      </c>
      <c r="AJ8" s="190">
        <v>0</v>
      </c>
      <c r="AK8" s="190">
        <v>0</v>
      </c>
      <c r="AL8" s="191">
        <f t="shared" si="8"/>
        <v>1</v>
      </c>
      <c r="AM8" s="210">
        <v>0</v>
      </c>
      <c r="AN8" s="190">
        <v>0</v>
      </c>
      <c r="AO8" s="190">
        <v>0</v>
      </c>
      <c r="AP8" s="191">
        <f t="shared" si="9"/>
        <v>0</v>
      </c>
      <c r="AQ8" s="210">
        <v>0</v>
      </c>
      <c r="AR8" s="190">
        <v>0</v>
      </c>
      <c r="AS8" s="190">
        <v>0</v>
      </c>
      <c r="AT8" s="191">
        <f t="shared" si="10"/>
        <v>0</v>
      </c>
      <c r="AU8" s="194">
        <v>10</v>
      </c>
      <c r="AV8" s="190">
        <f t="shared" si="11"/>
        <v>63</v>
      </c>
      <c r="AW8" s="190">
        <f t="shared" si="12"/>
        <v>4</v>
      </c>
      <c r="AX8" s="190">
        <f t="shared" si="13"/>
        <v>58</v>
      </c>
      <c r="AY8" s="190">
        <f t="shared" si="14"/>
        <v>29</v>
      </c>
      <c r="AZ8" s="190">
        <f t="shared" si="15"/>
        <v>154</v>
      </c>
      <c r="BA8" s="190">
        <f t="shared" si="16"/>
        <v>62</v>
      </c>
      <c r="BB8" s="190">
        <f t="shared" si="17"/>
        <v>15.75</v>
      </c>
      <c r="BC8" s="190">
        <f t="shared" si="18"/>
        <v>1.0862068965517242</v>
      </c>
      <c r="BD8" s="281">
        <f t="shared" si="0"/>
        <v>1.0161290322580645</v>
      </c>
    </row>
    <row r="9" spans="1:56" ht="19.5" customHeight="1">
      <c r="A9" s="170">
        <v>4</v>
      </c>
      <c r="B9" s="136" t="s">
        <v>3</v>
      </c>
      <c r="C9" s="193">
        <v>49</v>
      </c>
      <c r="D9" s="193">
        <v>15</v>
      </c>
      <c r="E9" s="193">
        <v>19</v>
      </c>
      <c r="F9" s="191">
        <f t="shared" si="1"/>
        <v>83</v>
      </c>
      <c r="G9" s="193">
        <v>20</v>
      </c>
      <c r="H9" s="193">
        <v>4</v>
      </c>
      <c r="I9" s="193">
        <v>7</v>
      </c>
      <c r="J9" s="191">
        <f t="shared" si="2"/>
        <v>31</v>
      </c>
      <c r="K9" s="326">
        <v>0</v>
      </c>
      <c r="L9" s="326">
        <v>3</v>
      </c>
      <c r="M9" s="326">
        <v>1</v>
      </c>
      <c r="N9" s="319">
        <f t="shared" si="3"/>
        <v>4</v>
      </c>
      <c r="O9" s="386">
        <v>0</v>
      </c>
      <c r="P9" s="386">
        <v>0</v>
      </c>
      <c r="Q9" s="386">
        <v>0</v>
      </c>
      <c r="R9" s="386">
        <v>0</v>
      </c>
      <c r="S9" s="387">
        <f t="shared" si="4"/>
        <v>0</v>
      </c>
      <c r="T9" s="193">
        <v>0</v>
      </c>
      <c r="U9" s="193">
        <v>10</v>
      </c>
      <c r="V9" s="193">
        <v>16</v>
      </c>
      <c r="W9" s="193">
        <v>17</v>
      </c>
      <c r="X9" s="191">
        <f t="shared" si="5"/>
        <v>43</v>
      </c>
      <c r="Y9" s="318">
        <v>0</v>
      </c>
      <c r="Z9" s="318">
        <v>0</v>
      </c>
      <c r="AA9" s="318">
        <v>0</v>
      </c>
      <c r="AB9" s="318">
        <v>0</v>
      </c>
      <c r="AC9" s="319">
        <f t="shared" si="6"/>
        <v>0</v>
      </c>
      <c r="AD9" s="353">
        <v>0</v>
      </c>
      <c r="AE9" s="353">
        <v>0</v>
      </c>
      <c r="AF9" s="353">
        <v>0</v>
      </c>
      <c r="AG9" s="353">
        <v>0</v>
      </c>
      <c r="AH9" s="354">
        <f t="shared" si="7"/>
        <v>0</v>
      </c>
      <c r="AI9" s="210">
        <v>0</v>
      </c>
      <c r="AJ9" s="190">
        <v>0</v>
      </c>
      <c r="AK9" s="190">
        <v>0</v>
      </c>
      <c r="AL9" s="191">
        <f t="shared" si="8"/>
        <v>0</v>
      </c>
      <c r="AM9" s="210">
        <v>0</v>
      </c>
      <c r="AN9" s="190">
        <v>0</v>
      </c>
      <c r="AO9" s="190">
        <v>0</v>
      </c>
      <c r="AP9" s="191">
        <f t="shared" si="9"/>
        <v>0</v>
      </c>
      <c r="AQ9" s="210">
        <v>0</v>
      </c>
      <c r="AR9" s="190">
        <v>0</v>
      </c>
      <c r="AS9" s="190">
        <v>0</v>
      </c>
      <c r="AT9" s="191">
        <f t="shared" si="10"/>
        <v>0</v>
      </c>
      <c r="AU9" s="194">
        <v>46</v>
      </c>
      <c r="AV9" s="190">
        <f t="shared" si="11"/>
        <v>69</v>
      </c>
      <c r="AW9" s="190">
        <f t="shared" si="12"/>
        <v>32</v>
      </c>
      <c r="AX9" s="190">
        <f t="shared" si="13"/>
        <v>43</v>
      </c>
      <c r="AY9" s="190">
        <f t="shared" si="14"/>
        <v>63</v>
      </c>
      <c r="AZ9" s="190">
        <f t="shared" si="15"/>
        <v>207</v>
      </c>
      <c r="BA9" s="190">
        <f t="shared" si="16"/>
        <v>75</v>
      </c>
      <c r="BB9" s="190">
        <f t="shared" si="17"/>
        <v>2.15625</v>
      </c>
      <c r="BC9" s="190">
        <f t="shared" si="18"/>
        <v>1.6046511627906976</v>
      </c>
      <c r="BD9" s="281">
        <f t="shared" si="0"/>
        <v>0.92</v>
      </c>
    </row>
    <row r="10" spans="1:56" ht="19.5" customHeight="1">
      <c r="A10" s="168">
        <v>5</v>
      </c>
      <c r="B10" s="136" t="s">
        <v>4</v>
      </c>
      <c r="C10" s="193">
        <v>93</v>
      </c>
      <c r="D10" s="193">
        <v>3</v>
      </c>
      <c r="E10" s="193">
        <v>10</v>
      </c>
      <c r="F10" s="191">
        <f t="shared" si="1"/>
        <v>106</v>
      </c>
      <c r="G10" s="193">
        <v>39</v>
      </c>
      <c r="H10" s="193">
        <v>0</v>
      </c>
      <c r="I10" s="193">
        <v>0</v>
      </c>
      <c r="J10" s="191">
        <f t="shared" si="2"/>
        <v>39</v>
      </c>
      <c r="K10" s="326">
        <v>1</v>
      </c>
      <c r="L10" s="326">
        <v>0</v>
      </c>
      <c r="M10" s="326">
        <v>15</v>
      </c>
      <c r="N10" s="319">
        <f t="shared" si="3"/>
        <v>16</v>
      </c>
      <c r="O10" s="386">
        <v>0</v>
      </c>
      <c r="P10" s="386">
        <v>0</v>
      </c>
      <c r="Q10" s="386">
        <v>0</v>
      </c>
      <c r="R10" s="386">
        <v>0</v>
      </c>
      <c r="S10" s="387">
        <f t="shared" si="4"/>
        <v>0</v>
      </c>
      <c r="T10" s="193">
        <v>6</v>
      </c>
      <c r="U10" s="193">
        <v>7</v>
      </c>
      <c r="V10" s="193">
        <v>15</v>
      </c>
      <c r="W10" s="193">
        <v>15</v>
      </c>
      <c r="X10" s="191">
        <f t="shared" si="5"/>
        <v>43</v>
      </c>
      <c r="Y10" s="318">
        <v>0</v>
      </c>
      <c r="Z10" s="318">
        <v>0</v>
      </c>
      <c r="AA10" s="318">
        <v>0</v>
      </c>
      <c r="AB10" s="318">
        <v>0</v>
      </c>
      <c r="AC10" s="319">
        <f t="shared" si="6"/>
        <v>0</v>
      </c>
      <c r="AD10" s="353">
        <v>0</v>
      </c>
      <c r="AE10" s="353">
        <v>0</v>
      </c>
      <c r="AF10" s="353">
        <v>0</v>
      </c>
      <c r="AG10" s="353">
        <v>0</v>
      </c>
      <c r="AH10" s="354">
        <f t="shared" si="7"/>
        <v>0</v>
      </c>
      <c r="AI10" s="210">
        <v>20</v>
      </c>
      <c r="AJ10" s="190">
        <v>0</v>
      </c>
      <c r="AK10" s="190">
        <v>0</v>
      </c>
      <c r="AL10" s="191">
        <f t="shared" si="8"/>
        <v>20</v>
      </c>
      <c r="AM10" s="210">
        <v>0</v>
      </c>
      <c r="AN10" s="190">
        <v>0</v>
      </c>
      <c r="AO10" s="190">
        <v>0</v>
      </c>
      <c r="AP10" s="191">
        <f t="shared" si="9"/>
        <v>0</v>
      </c>
      <c r="AQ10" s="210">
        <v>0</v>
      </c>
      <c r="AR10" s="190">
        <v>0</v>
      </c>
      <c r="AS10" s="190">
        <v>0</v>
      </c>
      <c r="AT10" s="191">
        <f t="shared" si="10"/>
        <v>0</v>
      </c>
      <c r="AU10" s="194">
        <v>12</v>
      </c>
      <c r="AV10" s="190">
        <f t="shared" si="11"/>
        <v>159</v>
      </c>
      <c r="AW10" s="190">
        <f t="shared" si="12"/>
        <v>10</v>
      </c>
      <c r="AX10" s="190">
        <f t="shared" si="13"/>
        <v>40</v>
      </c>
      <c r="AY10" s="190">
        <f t="shared" si="14"/>
        <v>27</v>
      </c>
      <c r="AZ10" s="190">
        <f t="shared" si="15"/>
        <v>236</v>
      </c>
      <c r="BA10" s="190">
        <f t="shared" si="16"/>
        <v>50</v>
      </c>
      <c r="BB10" s="190">
        <f t="shared" si="17"/>
        <v>15.9</v>
      </c>
      <c r="BC10" s="190">
        <f t="shared" si="18"/>
        <v>3.975</v>
      </c>
      <c r="BD10" s="281">
        <f t="shared" si="0"/>
        <v>3.18</v>
      </c>
    </row>
    <row r="11" spans="1:56" ht="19.5" customHeight="1">
      <c r="A11" s="170">
        <v>6</v>
      </c>
      <c r="B11" s="136" t="s">
        <v>5</v>
      </c>
      <c r="C11" s="193">
        <v>49</v>
      </c>
      <c r="D11" s="193">
        <v>5</v>
      </c>
      <c r="E11" s="193">
        <v>22</v>
      </c>
      <c r="F11" s="191">
        <f t="shared" si="1"/>
        <v>76</v>
      </c>
      <c r="G11" s="193">
        <v>23</v>
      </c>
      <c r="H11" s="193">
        <v>2</v>
      </c>
      <c r="I11" s="193">
        <v>4</v>
      </c>
      <c r="J11" s="191">
        <f t="shared" si="2"/>
        <v>29</v>
      </c>
      <c r="K11" s="326">
        <v>0</v>
      </c>
      <c r="L11" s="326">
        <v>0</v>
      </c>
      <c r="M11" s="326">
        <v>3</v>
      </c>
      <c r="N11" s="319">
        <f t="shared" si="3"/>
        <v>3</v>
      </c>
      <c r="O11" s="386">
        <v>0</v>
      </c>
      <c r="P11" s="386">
        <v>0</v>
      </c>
      <c r="Q11" s="386">
        <v>0</v>
      </c>
      <c r="R11" s="386">
        <v>0</v>
      </c>
      <c r="S11" s="387">
        <f t="shared" si="4"/>
        <v>0</v>
      </c>
      <c r="T11" s="193">
        <v>0</v>
      </c>
      <c r="U11" s="193">
        <v>5</v>
      </c>
      <c r="V11" s="193">
        <v>11</v>
      </c>
      <c r="W11" s="193">
        <v>13</v>
      </c>
      <c r="X11" s="191">
        <f t="shared" si="5"/>
        <v>29</v>
      </c>
      <c r="Y11" s="318">
        <v>0</v>
      </c>
      <c r="Z11" s="318">
        <v>0</v>
      </c>
      <c r="AA11" s="318">
        <v>0</v>
      </c>
      <c r="AB11" s="318">
        <v>0</v>
      </c>
      <c r="AC11" s="319">
        <f t="shared" si="6"/>
        <v>0</v>
      </c>
      <c r="AD11" s="353">
        <v>0</v>
      </c>
      <c r="AE11" s="353">
        <v>0</v>
      </c>
      <c r="AF11" s="353">
        <v>0</v>
      </c>
      <c r="AG11" s="353">
        <v>0</v>
      </c>
      <c r="AH11" s="354">
        <f t="shared" si="7"/>
        <v>0</v>
      </c>
      <c r="AI11" s="210">
        <v>0</v>
      </c>
      <c r="AJ11" s="190">
        <v>0</v>
      </c>
      <c r="AK11" s="190">
        <v>0</v>
      </c>
      <c r="AL11" s="191">
        <f t="shared" si="8"/>
        <v>0</v>
      </c>
      <c r="AM11" s="210">
        <v>1</v>
      </c>
      <c r="AN11" s="190">
        <v>0</v>
      </c>
      <c r="AO11" s="190">
        <v>0</v>
      </c>
      <c r="AP11" s="191">
        <f t="shared" si="9"/>
        <v>1</v>
      </c>
      <c r="AQ11" s="210">
        <v>0</v>
      </c>
      <c r="AR11" s="190">
        <v>0</v>
      </c>
      <c r="AS11" s="190">
        <v>0</v>
      </c>
      <c r="AT11" s="191">
        <f t="shared" si="10"/>
        <v>0</v>
      </c>
      <c r="AU11" s="194">
        <v>31</v>
      </c>
      <c r="AV11" s="190">
        <f t="shared" si="11"/>
        <v>73</v>
      </c>
      <c r="AW11" s="190">
        <f t="shared" si="12"/>
        <v>12</v>
      </c>
      <c r="AX11" s="190">
        <f t="shared" si="13"/>
        <v>40</v>
      </c>
      <c r="AY11" s="190">
        <f t="shared" si="14"/>
        <v>44</v>
      </c>
      <c r="AZ11" s="190">
        <f t="shared" si="15"/>
        <v>169</v>
      </c>
      <c r="BA11" s="190">
        <f t="shared" si="16"/>
        <v>52</v>
      </c>
      <c r="BB11" s="190">
        <f t="shared" si="17"/>
        <v>6.083333333333333</v>
      </c>
      <c r="BC11" s="190">
        <f t="shared" si="18"/>
        <v>1.825</v>
      </c>
      <c r="BD11" s="281">
        <f t="shared" si="0"/>
        <v>1.4038461538461537</v>
      </c>
    </row>
    <row r="12" spans="1:56" ht="19.5" customHeight="1">
      <c r="A12" s="168">
        <v>7</v>
      </c>
      <c r="B12" s="136" t="s">
        <v>6</v>
      </c>
      <c r="C12" s="193">
        <v>219</v>
      </c>
      <c r="D12" s="193">
        <v>14</v>
      </c>
      <c r="E12" s="193">
        <v>41</v>
      </c>
      <c r="F12" s="191">
        <f t="shared" si="1"/>
        <v>274</v>
      </c>
      <c r="G12" s="193">
        <v>61</v>
      </c>
      <c r="H12" s="193">
        <v>5</v>
      </c>
      <c r="I12" s="193">
        <v>9</v>
      </c>
      <c r="J12" s="191">
        <f t="shared" si="2"/>
        <v>75</v>
      </c>
      <c r="K12" s="326">
        <v>0</v>
      </c>
      <c r="L12" s="326">
        <v>0</v>
      </c>
      <c r="M12" s="326">
        <v>0</v>
      </c>
      <c r="N12" s="319">
        <f t="shared" si="3"/>
        <v>0</v>
      </c>
      <c r="O12" s="386">
        <v>0</v>
      </c>
      <c r="P12" s="386">
        <v>0</v>
      </c>
      <c r="Q12" s="386">
        <v>0</v>
      </c>
      <c r="R12" s="386">
        <v>0</v>
      </c>
      <c r="S12" s="387">
        <f t="shared" si="4"/>
        <v>0</v>
      </c>
      <c r="T12" s="193">
        <v>7</v>
      </c>
      <c r="U12" s="193">
        <v>6</v>
      </c>
      <c r="V12" s="193">
        <v>26</v>
      </c>
      <c r="W12" s="193">
        <v>15</v>
      </c>
      <c r="X12" s="191">
        <f t="shared" si="5"/>
        <v>54</v>
      </c>
      <c r="Y12" s="318">
        <v>0</v>
      </c>
      <c r="Z12" s="318">
        <v>0</v>
      </c>
      <c r="AA12" s="318">
        <v>0</v>
      </c>
      <c r="AB12" s="318">
        <v>0</v>
      </c>
      <c r="AC12" s="319">
        <f t="shared" si="6"/>
        <v>0</v>
      </c>
      <c r="AD12" s="353">
        <v>0</v>
      </c>
      <c r="AE12" s="353">
        <v>0</v>
      </c>
      <c r="AF12" s="353">
        <v>0</v>
      </c>
      <c r="AG12" s="353">
        <v>0</v>
      </c>
      <c r="AH12" s="354">
        <f t="shared" si="7"/>
        <v>0</v>
      </c>
      <c r="AI12" s="210">
        <v>0</v>
      </c>
      <c r="AJ12" s="190">
        <v>0</v>
      </c>
      <c r="AK12" s="190">
        <v>0</v>
      </c>
      <c r="AL12" s="191">
        <f t="shared" si="8"/>
        <v>0</v>
      </c>
      <c r="AM12" s="210">
        <v>0</v>
      </c>
      <c r="AN12" s="190">
        <v>0</v>
      </c>
      <c r="AO12" s="190">
        <v>0</v>
      </c>
      <c r="AP12" s="191">
        <f t="shared" si="9"/>
        <v>0</v>
      </c>
      <c r="AQ12" s="210">
        <v>0</v>
      </c>
      <c r="AR12" s="190">
        <v>0</v>
      </c>
      <c r="AS12" s="190">
        <v>0</v>
      </c>
      <c r="AT12" s="191">
        <f t="shared" si="10"/>
        <v>0</v>
      </c>
      <c r="AU12" s="194">
        <v>69</v>
      </c>
      <c r="AV12" s="190">
        <f t="shared" si="11"/>
        <v>287</v>
      </c>
      <c r="AW12" s="190">
        <f t="shared" si="12"/>
        <v>25</v>
      </c>
      <c r="AX12" s="190">
        <f t="shared" si="13"/>
        <v>76</v>
      </c>
      <c r="AY12" s="190">
        <f t="shared" si="14"/>
        <v>84</v>
      </c>
      <c r="AZ12" s="190">
        <f t="shared" si="15"/>
        <v>472</v>
      </c>
      <c r="BA12" s="190">
        <f t="shared" si="16"/>
        <v>101</v>
      </c>
      <c r="BB12" s="190">
        <f t="shared" si="17"/>
        <v>11.48</v>
      </c>
      <c r="BC12" s="190">
        <f t="shared" si="18"/>
        <v>3.776315789473684</v>
      </c>
      <c r="BD12" s="281">
        <f t="shared" si="0"/>
        <v>2.8415841584158414</v>
      </c>
    </row>
    <row r="13" spans="1:56" ht="19.5" customHeight="1">
      <c r="A13" s="170">
        <v>8</v>
      </c>
      <c r="B13" s="136" t="s">
        <v>7</v>
      </c>
      <c r="C13" s="193">
        <v>197</v>
      </c>
      <c r="D13" s="193">
        <v>23</v>
      </c>
      <c r="E13" s="193">
        <v>51</v>
      </c>
      <c r="F13" s="191">
        <f t="shared" si="1"/>
        <v>271</v>
      </c>
      <c r="G13" s="193">
        <v>43</v>
      </c>
      <c r="H13" s="193">
        <v>2</v>
      </c>
      <c r="I13" s="193">
        <v>3</v>
      </c>
      <c r="J13" s="191">
        <f t="shared" si="2"/>
        <v>48</v>
      </c>
      <c r="K13" s="326">
        <v>24</v>
      </c>
      <c r="L13" s="326">
        <v>16</v>
      </c>
      <c r="M13" s="326">
        <v>61</v>
      </c>
      <c r="N13" s="319">
        <f t="shared" si="3"/>
        <v>101</v>
      </c>
      <c r="O13" s="386">
        <v>0</v>
      </c>
      <c r="P13" s="386">
        <v>0</v>
      </c>
      <c r="Q13" s="386">
        <v>0</v>
      </c>
      <c r="R13" s="386">
        <v>0</v>
      </c>
      <c r="S13" s="387">
        <f t="shared" si="4"/>
        <v>0</v>
      </c>
      <c r="T13" s="193">
        <v>0</v>
      </c>
      <c r="U13" s="193">
        <v>19</v>
      </c>
      <c r="V13" s="193">
        <v>83</v>
      </c>
      <c r="W13" s="193">
        <v>22</v>
      </c>
      <c r="X13" s="191">
        <f t="shared" si="5"/>
        <v>124</v>
      </c>
      <c r="Y13" s="318">
        <v>0</v>
      </c>
      <c r="Z13" s="318">
        <v>0</v>
      </c>
      <c r="AA13" s="318">
        <v>0</v>
      </c>
      <c r="AB13" s="318">
        <v>0</v>
      </c>
      <c r="AC13" s="319">
        <f t="shared" si="6"/>
        <v>0</v>
      </c>
      <c r="AD13" s="353">
        <v>0</v>
      </c>
      <c r="AE13" s="353">
        <v>0</v>
      </c>
      <c r="AF13" s="353">
        <v>0</v>
      </c>
      <c r="AG13" s="353">
        <v>0</v>
      </c>
      <c r="AH13" s="354">
        <f t="shared" si="7"/>
        <v>0</v>
      </c>
      <c r="AI13" s="210">
        <v>0</v>
      </c>
      <c r="AJ13" s="190">
        <v>0</v>
      </c>
      <c r="AK13" s="190">
        <v>0</v>
      </c>
      <c r="AL13" s="191">
        <f t="shared" si="8"/>
        <v>0</v>
      </c>
      <c r="AM13" s="210">
        <v>6</v>
      </c>
      <c r="AN13" s="190">
        <v>0</v>
      </c>
      <c r="AO13" s="190">
        <v>0</v>
      </c>
      <c r="AP13" s="191">
        <f t="shared" si="9"/>
        <v>6</v>
      </c>
      <c r="AQ13" s="210">
        <v>13</v>
      </c>
      <c r="AR13" s="190">
        <v>0</v>
      </c>
      <c r="AS13" s="190">
        <v>0</v>
      </c>
      <c r="AT13" s="191">
        <f t="shared" si="10"/>
        <v>13</v>
      </c>
      <c r="AU13" s="194">
        <v>37</v>
      </c>
      <c r="AV13" s="190">
        <f t="shared" si="11"/>
        <v>283</v>
      </c>
      <c r="AW13" s="190">
        <f t="shared" si="12"/>
        <v>60</v>
      </c>
      <c r="AX13" s="190">
        <f t="shared" si="13"/>
        <v>198</v>
      </c>
      <c r="AY13" s="190">
        <f t="shared" si="14"/>
        <v>59</v>
      </c>
      <c r="AZ13" s="190">
        <f t="shared" si="15"/>
        <v>600</v>
      </c>
      <c r="BA13" s="190">
        <f t="shared" si="16"/>
        <v>258</v>
      </c>
      <c r="BB13" s="190">
        <f t="shared" si="17"/>
        <v>4.716666666666667</v>
      </c>
      <c r="BC13" s="190">
        <f t="shared" si="18"/>
        <v>1.4292929292929293</v>
      </c>
      <c r="BD13" s="281">
        <f t="shared" si="0"/>
        <v>1.0968992248062015</v>
      </c>
    </row>
    <row r="14" spans="1:56" ht="19.5" customHeight="1">
      <c r="A14" s="168">
        <v>9</v>
      </c>
      <c r="B14" s="136" t="s">
        <v>9</v>
      </c>
      <c r="C14" s="193">
        <v>268</v>
      </c>
      <c r="D14" s="193">
        <v>7</v>
      </c>
      <c r="E14" s="193">
        <v>30</v>
      </c>
      <c r="F14" s="191">
        <f t="shared" si="1"/>
        <v>305</v>
      </c>
      <c r="G14" s="193">
        <v>80</v>
      </c>
      <c r="H14" s="193">
        <v>1</v>
      </c>
      <c r="I14" s="193">
        <v>0</v>
      </c>
      <c r="J14" s="191">
        <f t="shared" si="2"/>
        <v>81</v>
      </c>
      <c r="K14" s="326">
        <v>30</v>
      </c>
      <c r="L14" s="326">
        <v>6</v>
      </c>
      <c r="M14" s="326">
        <v>37</v>
      </c>
      <c r="N14" s="319">
        <f t="shared" si="3"/>
        <v>73</v>
      </c>
      <c r="O14" s="386">
        <v>0</v>
      </c>
      <c r="P14" s="386">
        <v>1</v>
      </c>
      <c r="Q14" s="386">
        <v>0</v>
      </c>
      <c r="R14" s="386">
        <v>0</v>
      </c>
      <c r="S14" s="387">
        <f t="shared" si="4"/>
        <v>1</v>
      </c>
      <c r="T14" s="193">
        <f>SUM(T15:T16)</f>
        <v>195</v>
      </c>
      <c r="U14" s="193">
        <f>SUM(U15:U16)</f>
        <v>29</v>
      </c>
      <c r="V14" s="193">
        <f>SUM(V15:V16)</f>
        <v>107</v>
      </c>
      <c r="W14" s="193">
        <f>SUM(W15:W16)</f>
        <v>53</v>
      </c>
      <c r="X14" s="193">
        <f>SUM(X15:X16)</f>
        <v>384</v>
      </c>
      <c r="Y14" s="318">
        <v>0</v>
      </c>
      <c r="Z14" s="318">
        <v>0</v>
      </c>
      <c r="AA14" s="318">
        <v>0</v>
      </c>
      <c r="AB14" s="318">
        <v>0</v>
      </c>
      <c r="AC14" s="319">
        <f t="shared" si="6"/>
        <v>0</v>
      </c>
      <c r="AD14" s="353">
        <v>0</v>
      </c>
      <c r="AE14" s="353">
        <v>0</v>
      </c>
      <c r="AF14" s="353">
        <v>0</v>
      </c>
      <c r="AG14" s="353">
        <v>0</v>
      </c>
      <c r="AH14" s="354">
        <f t="shared" si="7"/>
        <v>0</v>
      </c>
      <c r="AI14" s="210">
        <f>SUM(AI15:AI16)</f>
        <v>46</v>
      </c>
      <c r="AJ14" s="190">
        <v>0</v>
      </c>
      <c r="AK14" s="190">
        <v>0</v>
      </c>
      <c r="AL14" s="191">
        <f t="shared" si="8"/>
        <v>46</v>
      </c>
      <c r="AM14" s="210">
        <v>10</v>
      </c>
      <c r="AN14" s="190">
        <v>0</v>
      </c>
      <c r="AO14" s="190">
        <v>0</v>
      </c>
      <c r="AP14" s="191">
        <f t="shared" si="9"/>
        <v>10</v>
      </c>
      <c r="AQ14" s="210">
        <v>0</v>
      </c>
      <c r="AR14" s="190">
        <v>0</v>
      </c>
      <c r="AS14" s="190">
        <v>0</v>
      </c>
      <c r="AT14" s="191">
        <f t="shared" si="10"/>
        <v>0</v>
      </c>
      <c r="AU14" s="194">
        <v>48</v>
      </c>
      <c r="AV14" s="190">
        <f t="shared" si="11"/>
        <v>629</v>
      </c>
      <c r="AW14" s="190">
        <f t="shared" si="12"/>
        <v>44</v>
      </c>
      <c r="AX14" s="190">
        <f t="shared" si="13"/>
        <v>174</v>
      </c>
      <c r="AY14" s="190">
        <f t="shared" si="14"/>
        <v>101</v>
      </c>
      <c r="AZ14" s="190">
        <f t="shared" si="15"/>
        <v>948</v>
      </c>
      <c r="BA14" s="190">
        <f t="shared" si="16"/>
        <v>218</v>
      </c>
      <c r="BB14" s="190">
        <f t="shared" si="17"/>
        <v>14.295454545454545</v>
      </c>
      <c r="BC14" s="190">
        <f t="shared" si="18"/>
        <v>3.6149425287356323</v>
      </c>
      <c r="BD14" s="281">
        <f t="shared" si="0"/>
        <v>2.885321100917431</v>
      </c>
    </row>
    <row r="15" spans="1:56" ht="19.5" customHeight="1">
      <c r="A15" s="170"/>
      <c r="B15" s="136" t="s">
        <v>175</v>
      </c>
      <c r="C15" s="193">
        <v>65</v>
      </c>
      <c r="D15" s="193">
        <v>4</v>
      </c>
      <c r="E15" s="193">
        <v>30</v>
      </c>
      <c r="F15" s="191">
        <f t="shared" si="1"/>
        <v>99</v>
      </c>
      <c r="G15" s="193">
        <v>32</v>
      </c>
      <c r="H15" s="193">
        <v>1</v>
      </c>
      <c r="I15" s="193">
        <v>0</v>
      </c>
      <c r="J15" s="191">
        <f t="shared" si="2"/>
        <v>33</v>
      </c>
      <c r="K15" s="326">
        <v>0</v>
      </c>
      <c r="L15" s="326">
        <v>1</v>
      </c>
      <c r="M15" s="326">
        <v>12</v>
      </c>
      <c r="N15" s="319">
        <f t="shared" si="3"/>
        <v>13</v>
      </c>
      <c r="O15" s="386">
        <v>0</v>
      </c>
      <c r="P15" s="386">
        <v>0</v>
      </c>
      <c r="Q15" s="386">
        <v>0</v>
      </c>
      <c r="R15" s="386">
        <v>0</v>
      </c>
      <c r="S15" s="387">
        <f t="shared" si="4"/>
        <v>0</v>
      </c>
      <c r="T15" s="193">
        <v>0</v>
      </c>
      <c r="U15" s="193">
        <v>2</v>
      </c>
      <c r="V15" s="193">
        <v>15</v>
      </c>
      <c r="W15" s="193">
        <v>4</v>
      </c>
      <c r="X15" s="191">
        <f t="shared" si="5"/>
        <v>21</v>
      </c>
      <c r="Y15" s="318">
        <v>0</v>
      </c>
      <c r="Z15" s="318">
        <v>0</v>
      </c>
      <c r="AA15" s="318">
        <v>0</v>
      </c>
      <c r="AB15" s="318">
        <v>0</v>
      </c>
      <c r="AC15" s="319">
        <f t="shared" si="6"/>
        <v>0</v>
      </c>
      <c r="AD15" s="353">
        <v>0</v>
      </c>
      <c r="AE15" s="353">
        <v>0</v>
      </c>
      <c r="AF15" s="353">
        <v>0</v>
      </c>
      <c r="AG15" s="353">
        <v>0</v>
      </c>
      <c r="AH15" s="354">
        <f t="shared" si="7"/>
        <v>0</v>
      </c>
      <c r="AI15" s="210">
        <v>0</v>
      </c>
      <c r="AJ15" s="190">
        <v>0</v>
      </c>
      <c r="AK15" s="190">
        <v>0</v>
      </c>
      <c r="AL15" s="191">
        <f t="shared" si="8"/>
        <v>0</v>
      </c>
      <c r="AM15" s="210">
        <v>2</v>
      </c>
      <c r="AN15" s="190">
        <v>0</v>
      </c>
      <c r="AO15" s="190">
        <v>0</v>
      </c>
      <c r="AP15" s="191">
        <f t="shared" si="9"/>
        <v>2</v>
      </c>
      <c r="AQ15" s="210">
        <v>0</v>
      </c>
      <c r="AR15" s="190">
        <v>0</v>
      </c>
      <c r="AS15" s="190">
        <v>0</v>
      </c>
      <c r="AT15" s="191">
        <f t="shared" si="10"/>
        <v>0</v>
      </c>
      <c r="AU15" s="194">
        <v>48</v>
      </c>
      <c r="AV15" s="190">
        <f t="shared" si="11"/>
        <v>99</v>
      </c>
      <c r="AW15" s="190">
        <f t="shared" si="12"/>
        <v>8</v>
      </c>
      <c r="AX15" s="190">
        <f t="shared" si="13"/>
        <v>57</v>
      </c>
      <c r="AY15" s="190">
        <f t="shared" si="14"/>
        <v>52</v>
      </c>
      <c r="AZ15" s="190">
        <f t="shared" si="15"/>
        <v>216</v>
      </c>
      <c r="BA15" s="190">
        <f t="shared" si="16"/>
        <v>65</v>
      </c>
      <c r="BB15" s="190">
        <f t="shared" si="17"/>
        <v>12.375</v>
      </c>
      <c r="BC15" s="190">
        <f t="shared" si="18"/>
        <v>1.736842105263158</v>
      </c>
      <c r="BD15" s="281">
        <f t="shared" si="0"/>
        <v>1.523076923076923</v>
      </c>
    </row>
    <row r="16" spans="1:56" ht="19.5" customHeight="1">
      <c r="A16" s="170"/>
      <c r="B16" s="136" t="s">
        <v>176</v>
      </c>
      <c r="C16" s="193">
        <v>203</v>
      </c>
      <c r="D16" s="193">
        <v>3</v>
      </c>
      <c r="E16" s="193">
        <v>0</v>
      </c>
      <c r="F16" s="191">
        <f t="shared" si="1"/>
        <v>206</v>
      </c>
      <c r="G16" s="193">
        <v>48</v>
      </c>
      <c r="H16" s="193">
        <v>0</v>
      </c>
      <c r="I16" s="193">
        <v>0</v>
      </c>
      <c r="J16" s="191">
        <f t="shared" si="2"/>
        <v>48</v>
      </c>
      <c r="K16" s="326">
        <v>30</v>
      </c>
      <c r="L16" s="326">
        <v>5</v>
      </c>
      <c r="M16" s="326">
        <v>25</v>
      </c>
      <c r="N16" s="319">
        <f t="shared" si="3"/>
        <v>60</v>
      </c>
      <c r="O16" s="386">
        <v>0</v>
      </c>
      <c r="P16" s="386">
        <v>1</v>
      </c>
      <c r="Q16" s="386">
        <v>0</v>
      </c>
      <c r="R16" s="386">
        <v>0</v>
      </c>
      <c r="S16" s="387">
        <f t="shared" si="4"/>
        <v>1</v>
      </c>
      <c r="T16" s="193">
        <v>195</v>
      </c>
      <c r="U16" s="193">
        <v>27</v>
      </c>
      <c r="V16" s="193">
        <v>92</v>
      </c>
      <c r="W16" s="193">
        <v>49</v>
      </c>
      <c r="X16" s="191">
        <f t="shared" si="5"/>
        <v>363</v>
      </c>
      <c r="Y16" s="318">
        <v>0</v>
      </c>
      <c r="Z16" s="318">
        <v>0</v>
      </c>
      <c r="AA16" s="318">
        <v>0</v>
      </c>
      <c r="AB16" s="318">
        <v>0</v>
      </c>
      <c r="AC16" s="319">
        <f t="shared" si="6"/>
        <v>0</v>
      </c>
      <c r="AD16" s="353">
        <v>0</v>
      </c>
      <c r="AE16" s="353">
        <v>0</v>
      </c>
      <c r="AF16" s="353">
        <v>0</v>
      </c>
      <c r="AG16" s="353">
        <v>0</v>
      </c>
      <c r="AH16" s="354">
        <f t="shared" si="7"/>
        <v>0</v>
      </c>
      <c r="AI16" s="210">
        <v>46</v>
      </c>
      <c r="AJ16" s="190">
        <v>0</v>
      </c>
      <c r="AK16" s="190">
        <v>0</v>
      </c>
      <c r="AL16" s="191">
        <f t="shared" si="8"/>
        <v>46</v>
      </c>
      <c r="AM16" s="210">
        <v>8</v>
      </c>
      <c r="AN16" s="190">
        <v>0</v>
      </c>
      <c r="AO16" s="190">
        <v>0</v>
      </c>
      <c r="AP16" s="191">
        <f t="shared" si="9"/>
        <v>8</v>
      </c>
      <c r="AQ16" s="210">
        <v>0</v>
      </c>
      <c r="AR16" s="190">
        <v>0</v>
      </c>
      <c r="AS16" s="190">
        <v>0</v>
      </c>
      <c r="AT16" s="191">
        <f t="shared" si="10"/>
        <v>0</v>
      </c>
      <c r="AU16" s="194">
        <v>0</v>
      </c>
      <c r="AV16" s="190">
        <f t="shared" si="11"/>
        <v>530</v>
      </c>
      <c r="AW16" s="190">
        <f t="shared" si="12"/>
        <v>36</v>
      </c>
      <c r="AX16" s="190">
        <f t="shared" si="13"/>
        <v>117</v>
      </c>
      <c r="AY16" s="190">
        <f t="shared" si="14"/>
        <v>49</v>
      </c>
      <c r="AZ16" s="190">
        <f t="shared" si="15"/>
        <v>732</v>
      </c>
      <c r="BA16" s="190">
        <f t="shared" si="16"/>
        <v>153</v>
      </c>
      <c r="BB16" s="190">
        <f t="shared" si="17"/>
        <v>14.722222222222221</v>
      </c>
      <c r="BC16" s="190">
        <f t="shared" si="18"/>
        <v>4.52991452991453</v>
      </c>
      <c r="BD16" s="281">
        <f t="shared" si="0"/>
        <v>3.4640522875816995</v>
      </c>
    </row>
    <row r="17" spans="1:56" ht="19.5" customHeight="1">
      <c r="A17" s="170">
        <v>10</v>
      </c>
      <c r="B17" s="136" t="s">
        <v>10</v>
      </c>
      <c r="C17" s="193">
        <v>66</v>
      </c>
      <c r="D17" s="193">
        <v>2</v>
      </c>
      <c r="E17" s="193">
        <v>9</v>
      </c>
      <c r="F17" s="191">
        <f t="shared" si="1"/>
        <v>77</v>
      </c>
      <c r="G17" s="193">
        <v>21</v>
      </c>
      <c r="H17" s="193">
        <v>1</v>
      </c>
      <c r="I17" s="193">
        <v>1</v>
      </c>
      <c r="J17" s="191">
        <f t="shared" si="2"/>
        <v>23</v>
      </c>
      <c r="K17" s="326">
        <v>0</v>
      </c>
      <c r="L17" s="326">
        <v>0</v>
      </c>
      <c r="M17" s="326">
        <v>0</v>
      </c>
      <c r="N17" s="319">
        <f t="shared" si="3"/>
        <v>0</v>
      </c>
      <c r="O17" s="386">
        <v>0</v>
      </c>
      <c r="P17" s="386">
        <v>0</v>
      </c>
      <c r="Q17" s="386">
        <v>0</v>
      </c>
      <c r="R17" s="386">
        <v>0</v>
      </c>
      <c r="S17" s="387">
        <f t="shared" si="4"/>
        <v>0</v>
      </c>
      <c r="T17" s="193">
        <v>0</v>
      </c>
      <c r="U17" s="193">
        <v>6</v>
      </c>
      <c r="V17" s="193">
        <v>42</v>
      </c>
      <c r="W17" s="193">
        <v>8</v>
      </c>
      <c r="X17" s="191">
        <f t="shared" si="5"/>
        <v>56</v>
      </c>
      <c r="Y17" s="318">
        <v>0</v>
      </c>
      <c r="Z17" s="318">
        <v>0</v>
      </c>
      <c r="AA17" s="318">
        <v>0</v>
      </c>
      <c r="AB17" s="318">
        <v>0</v>
      </c>
      <c r="AC17" s="319">
        <f t="shared" si="6"/>
        <v>0</v>
      </c>
      <c r="AD17" s="353">
        <v>0</v>
      </c>
      <c r="AE17" s="353">
        <v>0</v>
      </c>
      <c r="AF17" s="353">
        <v>0</v>
      </c>
      <c r="AG17" s="353">
        <v>0</v>
      </c>
      <c r="AH17" s="354">
        <f t="shared" si="7"/>
        <v>0</v>
      </c>
      <c r="AI17" s="210">
        <v>0</v>
      </c>
      <c r="AJ17" s="190">
        <v>0</v>
      </c>
      <c r="AK17" s="190">
        <v>0</v>
      </c>
      <c r="AL17" s="191">
        <f t="shared" si="8"/>
        <v>0</v>
      </c>
      <c r="AM17" s="210">
        <v>1</v>
      </c>
      <c r="AN17" s="190">
        <v>0</v>
      </c>
      <c r="AO17" s="190">
        <v>0</v>
      </c>
      <c r="AP17" s="191">
        <f t="shared" si="9"/>
        <v>1</v>
      </c>
      <c r="AQ17" s="210">
        <v>0</v>
      </c>
      <c r="AR17" s="190">
        <v>0</v>
      </c>
      <c r="AS17" s="190">
        <v>0</v>
      </c>
      <c r="AT17" s="191">
        <f t="shared" si="10"/>
        <v>0</v>
      </c>
      <c r="AU17" s="194">
        <v>12</v>
      </c>
      <c r="AV17" s="190">
        <f t="shared" si="11"/>
        <v>88</v>
      </c>
      <c r="AW17" s="190">
        <f t="shared" si="12"/>
        <v>9</v>
      </c>
      <c r="AX17" s="190">
        <f t="shared" si="13"/>
        <v>52</v>
      </c>
      <c r="AY17" s="190">
        <f t="shared" si="14"/>
        <v>20</v>
      </c>
      <c r="AZ17" s="190">
        <f t="shared" si="15"/>
        <v>169</v>
      </c>
      <c r="BA17" s="190">
        <f t="shared" si="16"/>
        <v>61</v>
      </c>
      <c r="BB17" s="190">
        <f t="shared" si="17"/>
        <v>9.777777777777779</v>
      </c>
      <c r="BC17" s="190">
        <f t="shared" si="18"/>
        <v>1.6923076923076923</v>
      </c>
      <c r="BD17" s="281">
        <f t="shared" si="0"/>
        <v>1.4426229508196722</v>
      </c>
    </row>
    <row r="18" spans="1:56" ht="19.5" customHeight="1">
      <c r="A18" s="170">
        <v>11</v>
      </c>
      <c r="B18" s="136" t="s">
        <v>11</v>
      </c>
      <c r="C18" s="193">
        <v>41</v>
      </c>
      <c r="D18" s="193">
        <v>6</v>
      </c>
      <c r="E18" s="193">
        <v>12</v>
      </c>
      <c r="F18" s="191">
        <f t="shared" si="1"/>
        <v>59</v>
      </c>
      <c r="G18" s="193">
        <v>29</v>
      </c>
      <c r="H18" s="193">
        <v>2</v>
      </c>
      <c r="I18" s="193">
        <v>2</v>
      </c>
      <c r="J18" s="191">
        <f t="shared" si="2"/>
        <v>33</v>
      </c>
      <c r="K18" s="326">
        <v>0</v>
      </c>
      <c r="L18" s="326">
        <v>0</v>
      </c>
      <c r="M18" s="326">
        <v>0</v>
      </c>
      <c r="N18" s="319">
        <f t="shared" si="3"/>
        <v>0</v>
      </c>
      <c r="O18" s="386">
        <v>0</v>
      </c>
      <c r="P18" s="386">
        <v>0</v>
      </c>
      <c r="Q18" s="386">
        <v>0</v>
      </c>
      <c r="R18" s="386">
        <v>0</v>
      </c>
      <c r="S18" s="387">
        <f t="shared" si="4"/>
        <v>0</v>
      </c>
      <c r="T18" s="193">
        <v>0</v>
      </c>
      <c r="U18" s="193">
        <v>2</v>
      </c>
      <c r="V18" s="193">
        <v>21</v>
      </c>
      <c r="W18" s="193">
        <v>0</v>
      </c>
      <c r="X18" s="191">
        <f t="shared" si="5"/>
        <v>23</v>
      </c>
      <c r="Y18" s="318">
        <v>0</v>
      </c>
      <c r="Z18" s="318">
        <v>0</v>
      </c>
      <c r="AA18" s="318">
        <v>0</v>
      </c>
      <c r="AB18" s="318">
        <v>0</v>
      </c>
      <c r="AC18" s="319">
        <f t="shared" si="6"/>
        <v>0</v>
      </c>
      <c r="AD18" s="353">
        <v>0</v>
      </c>
      <c r="AE18" s="353">
        <v>0</v>
      </c>
      <c r="AF18" s="353">
        <v>0</v>
      </c>
      <c r="AG18" s="353">
        <v>0</v>
      </c>
      <c r="AH18" s="354">
        <f t="shared" si="7"/>
        <v>0</v>
      </c>
      <c r="AI18" s="210">
        <v>0</v>
      </c>
      <c r="AJ18" s="190">
        <v>0</v>
      </c>
      <c r="AK18" s="190">
        <v>0</v>
      </c>
      <c r="AL18" s="191">
        <f t="shared" si="8"/>
        <v>0</v>
      </c>
      <c r="AM18" s="210">
        <v>5</v>
      </c>
      <c r="AN18" s="190">
        <v>0</v>
      </c>
      <c r="AO18" s="190">
        <v>0</v>
      </c>
      <c r="AP18" s="191">
        <f t="shared" si="9"/>
        <v>5</v>
      </c>
      <c r="AQ18" s="210">
        <v>0</v>
      </c>
      <c r="AR18" s="190">
        <v>0</v>
      </c>
      <c r="AS18" s="190">
        <v>0</v>
      </c>
      <c r="AT18" s="191">
        <f t="shared" si="10"/>
        <v>0</v>
      </c>
      <c r="AU18" s="194">
        <v>13</v>
      </c>
      <c r="AV18" s="190">
        <f t="shared" si="11"/>
        <v>75</v>
      </c>
      <c r="AW18" s="190">
        <f t="shared" si="12"/>
        <v>10</v>
      </c>
      <c r="AX18" s="190">
        <f t="shared" si="13"/>
        <v>35</v>
      </c>
      <c r="AY18" s="190">
        <f t="shared" si="14"/>
        <v>13</v>
      </c>
      <c r="AZ18" s="190">
        <f t="shared" si="15"/>
        <v>133</v>
      </c>
      <c r="BA18" s="190">
        <f t="shared" si="16"/>
        <v>45</v>
      </c>
      <c r="BB18" s="190">
        <f t="shared" si="17"/>
        <v>7.5</v>
      </c>
      <c r="BC18" s="190">
        <f t="shared" si="18"/>
        <v>2.142857142857143</v>
      </c>
      <c r="BD18" s="281">
        <f t="shared" si="0"/>
        <v>1.6666666666666667</v>
      </c>
    </row>
    <row r="19" spans="1:56" ht="19.5" customHeight="1">
      <c r="A19" s="170">
        <v>12</v>
      </c>
      <c r="B19" s="136" t="s">
        <v>12</v>
      </c>
      <c r="C19" s="193">
        <v>93</v>
      </c>
      <c r="D19" s="193">
        <v>44</v>
      </c>
      <c r="E19" s="193">
        <v>36</v>
      </c>
      <c r="F19" s="191">
        <f t="shared" si="1"/>
        <v>173</v>
      </c>
      <c r="G19" s="193">
        <v>29</v>
      </c>
      <c r="H19" s="193">
        <v>7</v>
      </c>
      <c r="I19" s="193">
        <v>5</v>
      </c>
      <c r="J19" s="191">
        <f t="shared" si="2"/>
        <v>41</v>
      </c>
      <c r="K19" s="326">
        <v>0</v>
      </c>
      <c r="L19" s="326">
        <v>19</v>
      </c>
      <c r="M19" s="326">
        <v>12</v>
      </c>
      <c r="N19" s="319">
        <f t="shared" si="3"/>
        <v>31</v>
      </c>
      <c r="O19" s="386">
        <v>0</v>
      </c>
      <c r="P19" s="386">
        <v>0</v>
      </c>
      <c r="Q19" s="386">
        <v>1</v>
      </c>
      <c r="R19" s="386">
        <v>0</v>
      </c>
      <c r="S19" s="387">
        <f t="shared" si="4"/>
        <v>1</v>
      </c>
      <c r="T19" s="193">
        <v>0</v>
      </c>
      <c r="U19" s="193">
        <v>38</v>
      </c>
      <c r="V19" s="193">
        <v>22</v>
      </c>
      <c r="W19" s="193">
        <v>53</v>
      </c>
      <c r="X19" s="191">
        <f t="shared" si="5"/>
        <v>113</v>
      </c>
      <c r="Y19" s="318">
        <v>0</v>
      </c>
      <c r="Z19" s="318">
        <v>0</v>
      </c>
      <c r="AA19" s="318">
        <v>0</v>
      </c>
      <c r="AB19" s="318">
        <v>0</v>
      </c>
      <c r="AC19" s="319">
        <f t="shared" si="6"/>
        <v>0</v>
      </c>
      <c r="AD19" s="353">
        <v>0</v>
      </c>
      <c r="AE19" s="353">
        <v>0</v>
      </c>
      <c r="AF19" s="353">
        <v>0</v>
      </c>
      <c r="AG19" s="353">
        <v>0</v>
      </c>
      <c r="AH19" s="354">
        <f t="shared" si="7"/>
        <v>0</v>
      </c>
      <c r="AI19" s="210">
        <v>0</v>
      </c>
      <c r="AJ19" s="190">
        <v>0</v>
      </c>
      <c r="AK19" s="190">
        <v>0</v>
      </c>
      <c r="AL19" s="191">
        <f t="shared" si="8"/>
        <v>0</v>
      </c>
      <c r="AM19" s="210">
        <v>0</v>
      </c>
      <c r="AN19" s="190">
        <v>0</v>
      </c>
      <c r="AO19" s="190">
        <v>0</v>
      </c>
      <c r="AP19" s="191">
        <f t="shared" si="9"/>
        <v>0</v>
      </c>
      <c r="AQ19" s="210">
        <v>0</v>
      </c>
      <c r="AR19" s="190">
        <v>0</v>
      </c>
      <c r="AS19" s="190">
        <v>0</v>
      </c>
      <c r="AT19" s="191">
        <f t="shared" si="10"/>
        <v>0</v>
      </c>
      <c r="AU19" s="194">
        <v>31</v>
      </c>
      <c r="AV19" s="190">
        <f t="shared" si="11"/>
        <v>122</v>
      </c>
      <c r="AW19" s="190">
        <f t="shared" si="12"/>
        <v>108</v>
      </c>
      <c r="AX19" s="190">
        <f t="shared" si="13"/>
        <v>76</v>
      </c>
      <c r="AY19" s="190">
        <f t="shared" si="14"/>
        <v>84</v>
      </c>
      <c r="AZ19" s="190">
        <f t="shared" si="15"/>
        <v>390</v>
      </c>
      <c r="BA19" s="190">
        <f t="shared" si="16"/>
        <v>184</v>
      </c>
      <c r="BB19" s="190">
        <f t="shared" si="17"/>
        <v>1.1296296296296295</v>
      </c>
      <c r="BC19" s="190">
        <f t="shared" si="18"/>
        <v>1.605263157894737</v>
      </c>
      <c r="BD19" s="281">
        <f t="shared" si="0"/>
        <v>0.6630434782608695</v>
      </c>
    </row>
    <row r="20" spans="1:56" ht="19.5" customHeight="1">
      <c r="A20" s="170">
        <v>13</v>
      </c>
      <c r="B20" s="136" t="s">
        <v>13</v>
      </c>
      <c r="C20" s="193">
        <v>65</v>
      </c>
      <c r="D20" s="193">
        <v>3</v>
      </c>
      <c r="E20" s="193">
        <v>21</v>
      </c>
      <c r="F20" s="191">
        <f t="shared" si="1"/>
        <v>89</v>
      </c>
      <c r="G20" s="193">
        <v>23</v>
      </c>
      <c r="H20" s="193">
        <v>1</v>
      </c>
      <c r="I20" s="193">
        <v>1</v>
      </c>
      <c r="J20" s="191">
        <f t="shared" si="2"/>
        <v>25</v>
      </c>
      <c r="K20" s="326">
        <v>1</v>
      </c>
      <c r="L20" s="326">
        <v>8</v>
      </c>
      <c r="M20" s="326">
        <v>14</v>
      </c>
      <c r="N20" s="319">
        <f t="shared" si="3"/>
        <v>23</v>
      </c>
      <c r="O20" s="386">
        <v>0</v>
      </c>
      <c r="P20" s="386">
        <v>0</v>
      </c>
      <c r="Q20" s="386">
        <v>0</v>
      </c>
      <c r="R20" s="386">
        <v>0</v>
      </c>
      <c r="S20" s="387">
        <f t="shared" si="4"/>
        <v>0</v>
      </c>
      <c r="T20" s="193">
        <v>0</v>
      </c>
      <c r="U20" s="193">
        <v>8</v>
      </c>
      <c r="V20" s="193">
        <v>14</v>
      </c>
      <c r="W20" s="193">
        <v>13</v>
      </c>
      <c r="X20" s="191">
        <f t="shared" si="5"/>
        <v>35</v>
      </c>
      <c r="Y20" s="318">
        <v>0</v>
      </c>
      <c r="Z20" s="318">
        <v>0</v>
      </c>
      <c r="AA20" s="318">
        <v>0</v>
      </c>
      <c r="AB20" s="318">
        <v>0</v>
      </c>
      <c r="AC20" s="319">
        <f t="shared" si="6"/>
        <v>0</v>
      </c>
      <c r="AD20" s="353">
        <v>0</v>
      </c>
      <c r="AE20" s="353">
        <v>0</v>
      </c>
      <c r="AF20" s="353">
        <v>0</v>
      </c>
      <c r="AG20" s="353">
        <v>0</v>
      </c>
      <c r="AH20" s="354">
        <f t="shared" si="7"/>
        <v>0</v>
      </c>
      <c r="AI20" s="210">
        <v>0</v>
      </c>
      <c r="AJ20" s="190">
        <v>0</v>
      </c>
      <c r="AK20" s="190">
        <v>0</v>
      </c>
      <c r="AL20" s="191">
        <f t="shared" si="8"/>
        <v>0</v>
      </c>
      <c r="AM20" s="210">
        <v>0</v>
      </c>
      <c r="AN20" s="190">
        <v>0</v>
      </c>
      <c r="AO20" s="190">
        <v>0</v>
      </c>
      <c r="AP20" s="191">
        <f t="shared" si="9"/>
        <v>0</v>
      </c>
      <c r="AQ20" s="210">
        <v>0</v>
      </c>
      <c r="AR20" s="190">
        <v>0</v>
      </c>
      <c r="AS20" s="190">
        <v>0</v>
      </c>
      <c r="AT20" s="191">
        <f t="shared" si="10"/>
        <v>0</v>
      </c>
      <c r="AU20" s="194">
        <v>16</v>
      </c>
      <c r="AV20" s="190">
        <f t="shared" si="11"/>
        <v>89</v>
      </c>
      <c r="AW20" s="190">
        <f t="shared" si="12"/>
        <v>20</v>
      </c>
      <c r="AX20" s="190">
        <f t="shared" si="13"/>
        <v>50</v>
      </c>
      <c r="AY20" s="190">
        <f t="shared" si="14"/>
        <v>29</v>
      </c>
      <c r="AZ20" s="190">
        <f t="shared" si="15"/>
        <v>188</v>
      </c>
      <c r="BA20" s="190">
        <f t="shared" si="16"/>
        <v>70</v>
      </c>
      <c r="BB20" s="190">
        <f t="shared" si="17"/>
        <v>4.45</v>
      </c>
      <c r="BC20" s="190">
        <f t="shared" si="18"/>
        <v>1.78</v>
      </c>
      <c r="BD20" s="281">
        <f t="shared" si="0"/>
        <v>1.2714285714285714</v>
      </c>
    </row>
    <row r="21" spans="1:56" ht="19.5" customHeight="1">
      <c r="A21" s="170">
        <v>14</v>
      </c>
      <c r="B21" s="136" t="s">
        <v>14</v>
      </c>
      <c r="C21" s="193">
        <v>1</v>
      </c>
      <c r="D21" s="193">
        <v>9</v>
      </c>
      <c r="E21" s="193">
        <v>7</v>
      </c>
      <c r="F21" s="191">
        <f t="shared" si="1"/>
        <v>17</v>
      </c>
      <c r="G21" s="193">
        <v>0</v>
      </c>
      <c r="H21" s="193">
        <v>2</v>
      </c>
      <c r="I21" s="193">
        <v>2</v>
      </c>
      <c r="J21" s="191">
        <f t="shared" si="2"/>
        <v>4</v>
      </c>
      <c r="K21" s="326">
        <v>3</v>
      </c>
      <c r="L21" s="326">
        <v>10</v>
      </c>
      <c r="M21" s="326">
        <v>23</v>
      </c>
      <c r="N21" s="319">
        <f t="shared" si="3"/>
        <v>36</v>
      </c>
      <c r="O21" s="386">
        <v>0</v>
      </c>
      <c r="P21" s="386">
        <v>0</v>
      </c>
      <c r="Q21" s="386">
        <v>0</v>
      </c>
      <c r="R21" s="386">
        <v>0</v>
      </c>
      <c r="S21" s="387">
        <f t="shared" si="4"/>
        <v>0</v>
      </c>
      <c r="T21" s="193">
        <v>0</v>
      </c>
      <c r="U21" s="193">
        <v>1</v>
      </c>
      <c r="V21" s="193">
        <v>8</v>
      </c>
      <c r="W21" s="193">
        <v>4</v>
      </c>
      <c r="X21" s="191">
        <f t="shared" si="5"/>
        <v>13</v>
      </c>
      <c r="Y21" s="318">
        <v>0</v>
      </c>
      <c r="Z21" s="318">
        <v>0</v>
      </c>
      <c r="AA21" s="318">
        <v>0</v>
      </c>
      <c r="AB21" s="318">
        <v>0</v>
      </c>
      <c r="AC21" s="319">
        <f t="shared" si="6"/>
        <v>0</v>
      </c>
      <c r="AD21" s="353">
        <v>0</v>
      </c>
      <c r="AE21" s="353">
        <v>0</v>
      </c>
      <c r="AF21" s="353">
        <v>0</v>
      </c>
      <c r="AG21" s="353">
        <v>0</v>
      </c>
      <c r="AH21" s="354">
        <f t="shared" si="7"/>
        <v>0</v>
      </c>
      <c r="AI21" s="210">
        <v>1</v>
      </c>
      <c r="AJ21" s="193">
        <v>0</v>
      </c>
      <c r="AK21" s="190">
        <v>0</v>
      </c>
      <c r="AL21" s="191">
        <f t="shared" si="8"/>
        <v>1</v>
      </c>
      <c r="AM21" s="210">
        <v>0</v>
      </c>
      <c r="AN21" s="190">
        <v>0</v>
      </c>
      <c r="AO21" s="190">
        <v>0</v>
      </c>
      <c r="AP21" s="191">
        <f t="shared" si="9"/>
        <v>0</v>
      </c>
      <c r="AQ21" s="210">
        <v>0</v>
      </c>
      <c r="AR21" s="190">
        <v>0</v>
      </c>
      <c r="AS21" s="190">
        <v>0</v>
      </c>
      <c r="AT21" s="191">
        <f t="shared" si="10"/>
        <v>0</v>
      </c>
      <c r="AU21" s="194">
        <v>3</v>
      </c>
      <c r="AV21" s="190">
        <f t="shared" si="11"/>
        <v>5</v>
      </c>
      <c r="AW21" s="190">
        <f t="shared" si="12"/>
        <v>22</v>
      </c>
      <c r="AX21" s="190">
        <f t="shared" si="13"/>
        <v>40</v>
      </c>
      <c r="AY21" s="190">
        <f t="shared" si="14"/>
        <v>7</v>
      </c>
      <c r="AZ21" s="190">
        <f t="shared" si="15"/>
        <v>74</v>
      </c>
      <c r="BA21" s="190">
        <f t="shared" si="16"/>
        <v>62</v>
      </c>
      <c r="BB21" s="190">
        <f t="shared" si="17"/>
        <v>0.22727272727272727</v>
      </c>
      <c r="BC21" s="190">
        <f t="shared" si="18"/>
        <v>0.125</v>
      </c>
      <c r="BD21" s="281">
        <f t="shared" si="0"/>
        <v>0.08064516129032258</v>
      </c>
    </row>
    <row r="22" spans="1:56" ht="19.5" customHeight="1">
      <c r="A22" s="170">
        <v>15</v>
      </c>
      <c r="B22" s="98" t="s">
        <v>86</v>
      </c>
      <c r="C22" s="193">
        <v>0</v>
      </c>
      <c r="D22" s="193">
        <v>12</v>
      </c>
      <c r="E22" s="193">
        <v>6</v>
      </c>
      <c r="F22" s="191">
        <f t="shared" si="1"/>
        <v>18</v>
      </c>
      <c r="G22" s="193">
        <v>0</v>
      </c>
      <c r="H22" s="193">
        <v>12</v>
      </c>
      <c r="I22" s="193">
        <v>1</v>
      </c>
      <c r="J22" s="191">
        <f t="shared" si="2"/>
        <v>13</v>
      </c>
      <c r="K22" s="326">
        <v>0</v>
      </c>
      <c r="L22" s="326">
        <v>0</v>
      </c>
      <c r="M22" s="326">
        <v>0</v>
      </c>
      <c r="N22" s="319">
        <f t="shared" si="3"/>
        <v>0</v>
      </c>
      <c r="O22" s="386">
        <v>0</v>
      </c>
      <c r="P22" s="386">
        <v>0</v>
      </c>
      <c r="Q22" s="386">
        <v>0</v>
      </c>
      <c r="R22" s="386">
        <v>0</v>
      </c>
      <c r="S22" s="387">
        <f t="shared" si="4"/>
        <v>0</v>
      </c>
      <c r="T22" s="193">
        <v>0</v>
      </c>
      <c r="U22" s="193">
        <v>16</v>
      </c>
      <c r="V22" s="193">
        <v>3</v>
      </c>
      <c r="W22" s="193">
        <v>17</v>
      </c>
      <c r="X22" s="191">
        <f t="shared" si="5"/>
        <v>36</v>
      </c>
      <c r="Y22" s="318">
        <v>0</v>
      </c>
      <c r="Z22" s="318">
        <v>0</v>
      </c>
      <c r="AA22" s="318">
        <v>0</v>
      </c>
      <c r="AB22" s="318">
        <v>0</v>
      </c>
      <c r="AC22" s="319">
        <f t="shared" si="6"/>
        <v>0</v>
      </c>
      <c r="AD22" s="353">
        <v>0</v>
      </c>
      <c r="AE22" s="353">
        <v>0</v>
      </c>
      <c r="AF22" s="353">
        <v>0</v>
      </c>
      <c r="AG22" s="353">
        <v>0</v>
      </c>
      <c r="AH22" s="354">
        <f t="shared" si="7"/>
        <v>0</v>
      </c>
      <c r="AI22" s="210">
        <v>0</v>
      </c>
      <c r="AJ22" s="190">
        <v>0</v>
      </c>
      <c r="AK22" s="190">
        <v>0</v>
      </c>
      <c r="AL22" s="191">
        <f t="shared" si="8"/>
        <v>0</v>
      </c>
      <c r="AM22" s="210">
        <v>0</v>
      </c>
      <c r="AN22" s="190">
        <v>0</v>
      </c>
      <c r="AO22" s="190">
        <v>0</v>
      </c>
      <c r="AP22" s="191">
        <f t="shared" si="9"/>
        <v>0</v>
      </c>
      <c r="AQ22" s="210">
        <v>0</v>
      </c>
      <c r="AR22" s="190">
        <v>0</v>
      </c>
      <c r="AS22" s="190">
        <v>0</v>
      </c>
      <c r="AT22" s="191">
        <f t="shared" si="10"/>
        <v>0</v>
      </c>
      <c r="AU22" s="194">
        <v>0</v>
      </c>
      <c r="AV22" s="190">
        <f t="shared" si="11"/>
        <v>0</v>
      </c>
      <c r="AW22" s="190">
        <f t="shared" si="12"/>
        <v>40</v>
      </c>
      <c r="AX22" s="190">
        <f t="shared" si="13"/>
        <v>10</v>
      </c>
      <c r="AY22" s="190">
        <f t="shared" si="14"/>
        <v>17</v>
      </c>
      <c r="AZ22" s="190">
        <f t="shared" si="15"/>
        <v>67</v>
      </c>
      <c r="BA22" s="190">
        <f t="shared" si="16"/>
        <v>50</v>
      </c>
      <c r="BB22" s="190">
        <f t="shared" si="17"/>
        <v>0</v>
      </c>
      <c r="BC22" s="190">
        <f t="shared" si="18"/>
        <v>0</v>
      </c>
      <c r="BD22" s="281">
        <f t="shared" si="0"/>
        <v>0</v>
      </c>
    </row>
    <row r="23" spans="1:56" ht="19.5" customHeight="1">
      <c r="A23" s="170">
        <v>16</v>
      </c>
      <c r="B23" s="136" t="s">
        <v>15</v>
      </c>
      <c r="C23" s="193">
        <v>0</v>
      </c>
      <c r="D23" s="193">
        <v>43</v>
      </c>
      <c r="E23" s="193">
        <v>33</v>
      </c>
      <c r="F23" s="191">
        <f t="shared" si="1"/>
        <v>76</v>
      </c>
      <c r="G23" s="193">
        <v>0</v>
      </c>
      <c r="H23" s="193">
        <v>15</v>
      </c>
      <c r="I23" s="193">
        <v>1</v>
      </c>
      <c r="J23" s="191">
        <f t="shared" si="2"/>
        <v>16</v>
      </c>
      <c r="K23" s="326">
        <v>0</v>
      </c>
      <c r="L23" s="326">
        <v>16</v>
      </c>
      <c r="M23" s="326">
        <v>9</v>
      </c>
      <c r="N23" s="319">
        <f t="shared" si="3"/>
        <v>25</v>
      </c>
      <c r="O23" s="386">
        <v>0</v>
      </c>
      <c r="P23" s="386">
        <v>0</v>
      </c>
      <c r="Q23" s="386">
        <v>0</v>
      </c>
      <c r="R23" s="386">
        <v>0</v>
      </c>
      <c r="S23" s="387">
        <f t="shared" si="4"/>
        <v>0</v>
      </c>
      <c r="T23" s="193">
        <v>0</v>
      </c>
      <c r="U23" s="193">
        <v>3</v>
      </c>
      <c r="V23" s="193">
        <v>2</v>
      </c>
      <c r="W23" s="193">
        <v>26</v>
      </c>
      <c r="X23" s="191">
        <f t="shared" si="5"/>
        <v>31</v>
      </c>
      <c r="Y23" s="318">
        <v>0</v>
      </c>
      <c r="Z23" s="318">
        <v>0</v>
      </c>
      <c r="AA23" s="318">
        <v>0</v>
      </c>
      <c r="AB23" s="318">
        <v>0</v>
      </c>
      <c r="AC23" s="319">
        <f t="shared" si="6"/>
        <v>0</v>
      </c>
      <c r="AD23" s="353">
        <v>0</v>
      </c>
      <c r="AE23" s="353">
        <v>0</v>
      </c>
      <c r="AF23" s="353">
        <v>0</v>
      </c>
      <c r="AG23" s="353">
        <v>0</v>
      </c>
      <c r="AH23" s="354">
        <f t="shared" si="7"/>
        <v>0</v>
      </c>
      <c r="AI23" s="210">
        <v>0</v>
      </c>
      <c r="AJ23" s="190">
        <v>0</v>
      </c>
      <c r="AK23" s="190">
        <v>0</v>
      </c>
      <c r="AL23" s="191">
        <f t="shared" si="8"/>
        <v>0</v>
      </c>
      <c r="AM23" s="210">
        <v>0</v>
      </c>
      <c r="AN23" s="190">
        <v>0</v>
      </c>
      <c r="AO23" s="190">
        <v>0</v>
      </c>
      <c r="AP23" s="191">
        <f t="shared" si="9"/>
        <v>0</v>
      </c>
      <c r="AQ23" s="210">
        <v>0</v>
      </c>
      <c r="AR23" s="190">
        <v>0</v>
      </c>
      <c r="AS23" s="190">
        <v>0</v>
      </c>
      <c r="AT23" s="191">
        <f t="shared" si="10"/>
        <v>0</v>
      </c>
      <c r="AU23" s="194">
        <v>64</v>
      </c>
      <c r="AV23" s="190">
        <f t="shared" si="11"/>
        <v>0</v>
      </c>
      <c r="AW23" s="190">
        <f t="shared" si="12"/>
        <v>77</v>
      </c>
      <c r="AX23" s="190">
        <f t="shared" si="13"/>
        <v>45</v>
      </c>
      <c r="AY23" s="190">
        <f t="shared" si="14"/>
        <v>90</v>
      </c>
      <c r="AZ23" s="190">
        <f t="shared" si="15"/>
        <v>212</v>
      </c>
      <c r="BA23" s="190">
        <f t="shared" si="16"/>
        <v>122</v>
      </c>
      <c r="BB23" s="190">
        <f t="shared" si="17"/>
        <v>0</v>
      </c>
      <c r="BC23" s="190">
        <f t="shared" si="18"/>
        <v>0</v>
      </c>
      <c r="BD23" s="281">
        <f t="shared" si="0"/>
        <v>0</v>
      </c>
    </row>
    <row r="24" spans="1:56" ht="19.5" customHeight="1">
      <c r="A24" s="170">
        <v>17</v>
      </c>
      <c r="B24" s="136" t="s">
        <v>37</v>
      </c>
      <c r="C24" s="193">
        <v>0</v>
      </c>
      <c r="D24" s="193">
        <v>60</v>
      </c>
      <c r="E24" s="193">
        <v>43</v>
      </c>
      <c r="F24" s="191">
        <f t="shared" si="1"/>
        <v>103</v>
      </c>
      <c r="G24" s="193">
        <v>0</v>
      </c>
      <c r="H24" s="193">
        <v>12</v>
      </c>
      <c r="I24" s="193">
        <v>3</v>
      </c>
      <c r="J24" s="191">
        <f t="shared" si="2"/>
        <v>15</v>
      </c>
      <c r="K24" s="326">
        <v>0</v>
      </c>
      <c r="L24" s="326">
        <v>0</v>
      </c>
      <c r="M24" s="326">
        <v>0</v>
      </c>
      <c r="N24" s="319">
        <f t="shared" si="3"/>
        <v>0</v>
      </c>
      <c r="O24" s="386">
        <v>0</v>
      </c>
      <c r="P24" s="386">
        <v>12</v>
      </c>
      <c r="Q24" s="386">
        <v>22</v>
      </c>
      <c r="R24" s="386">
        <v>6</v>
      </c>
      <c r="S24" s="387">
        <f t="shared" si="4"/>
        <v>40</v>
      </c>
      <c r="T24" s="193">
        <v>0</v>
      </c>
      <c r="U24" s="193">
        <v>4</v>
      </c>
      <c r="V24" s="193">
        <v>8</v>
      </c>
      <c r="W24" s="193">
        <v>3</v>
      </c>
      <c r="X24" s="191">
        <f t="shared" si="5"/>
        <v>15</v>
      </c>
      <c r="Y24" s="318">
        <v>0</v>
      </c>
      <c r="Z24" s="318">
        <v>0</v>
      </c>
      <c r="AA24" s="318">
        <v>0</v>
      </c>
      <c r="AB24" s="318">
        <v>0</v>
      </c>
      <c r="AC24" s="319">
        <f t="shared" si="6"/>
        <v>0</v>
      </c>
      <c r="AD24" s="353">
        <v>0</v>
      </c>
      <c r="AE24" s="353">
        <v>0</v>
      </c>
      <c r="AF24" s="353">
        <v>0</v>
      </c>
      <c r="AG24" s="353">
        <v>0</v>
      </c>
      <c r="AH24" s="354">
        <f t="shared" si="7"/>
        <v>0</v>
      </c>
      <c r="AI24" s="210">
        <v>0</v>
      </c>
      <c r="AJ24" s="190">
        <v>0</v>
      </c>
      <c r="AK24" s="190">
        <v>0</v>
      </c>
      <c r="AL24" s="191">
        <f t="shared" si="8"/>
        <v>0</v>
      </c>
      <c r="AM24" s="210">
        <v>0</v>
      </c>
      <c r="AN24" s="193">
        <v>0</v>
      </c>
      <c r="AO24" s="193">
        <v>0</v>
      </c>
      <c r="AP24" s="191">
        <f t="shared" si="9"/>
        <v>0</v>
      </c>
      <c r="AQ24" s="210">
        <v>0</v>
      </c>
      <c r="AR24" s="190">
        <v>0</v>
      </c>
      <c r="AS24" s="190">
        <v>0</v>
      </c>
      <c r="AT24" s="191">
        <f t="shared" si="10"/>
        <v>0</v>
      </c>
      <c r="AU24" s="194">
        <v>10</v>
      </c>
      <c r="AV24" s="190">
        <f t="shared" si="11"/>
        <v>0</v>
      </c>
      <c r="AW24" s="190">
        <f t="shared" si="12"/>
        <v>88</v>
      </c>
      <c r="AX24" s="190">
        <f t="shared" si="13"/>
        <v>76</v>
      </c>
      <c r="AY24" s="190">
        <f t="shared" si="14"/>
        <v>19</v>
      </c>
      <c r="AZ24" s="190">
        <f t="shared" si="15"/>
        <v>183</v>
      </c>
      <c r="BA24" s="190">
        <f t="shared" si="16"/>
        <v>164</v>
      </c>
      <c r="BB24" s="190">
        <f t="shared" si="17"/>
        <v>0</v>
      </c>
      <c r="BC24" s="190">
        <f t="shared" si="18"/>
        <v>0</v>
      </c>
      <c r="BD24" s="281">
        <f t="shared" si="0"/>
        <v>0</v>
      </c>
    </row>
    <row r="25" spans="1:56" ht="19.5" customHeight="1">
      <c r="A25" s="170">
        <v>18</v>
      </c>
      <c r="B25" s="136" t="s">
        <v>38</v>
      </c>
      <c r="C25" s="193">
        <v>0</v>
      </c>
      <c r="D25" s="193">
        <v>15</v>
      </c>
      <c r="E25" s="193">
        <v>6</v>
      </c>
      <c r="F25" s="191">
        <f t="shared" si="1"/>
        <v>21</v>
      </c>
      <c r="G25" s="193">
        <v>0</v>
      </c>
      <c r="H25" s="193">
        <v>6</v>
      </c>
      <c r="I25" s="193">
        <v>1</v>
      </c>
      <c r="J25" s="191">
        <f t="shared" si="2"/>
        <v>7</v>
      </c>
      <c r="K25" s="326">
        <v>0</v>
      </c>
      <c r="L25" s="326">
        <v>10</v>
      </c>
      <c r="M25" s="326">
        <v>15</v>
      </c>
      <c r="N25" s="319">
        <f t="shared" si="3"/>
        <v>25</v>
      </c>
      <c r="O25" s="386">
        <v>0</v>
      </c>
      <c r="P25" s="386">
        <v>0</v>
      </c>
      <c r="Q25" s="386">
        <v>0</v>
      </c>
      <c r="R25" s="386">
        <v>0</v>
      </c>
      <c r="S25" s="387">
        <f t="shared" si="4"/>
        <v>0</v>
      </c>
      <c r="T25" s="193">
        <v>0</v>
      </c>
      <c r="U25" s="193">
        <v>15</v>
      </c>
      <c r="V25" s="193">
        <v>13</v>
      </c>
      <c r="W25" s="193">
        <v>5</v>
      </c>
      <c r="X25" s="191">
        <f t="shared" si="5"/>
        <v>33</v>
      </c>
      <c r="Y25" s="318">
        <v>0</v>
      </c>
      <c r="Z25" s="318">
        <v>0</v>
      </c>
      <c r="AA25" s="318">
        <v>0</v>
      </c>
      <c r="AB25" s="318">
        <v>0</v>
      </c>
      <c r="AC25" s="319">
        <f t="shared" si="6"/>
        <v>0</v>
      </c>
      <c r="AD25" s="353">
        <v>0</v>
      </c>
      <c r="AE25" s="353">
        <v>0</v>
      </c>
      <c r="AF25" s="353">
        <v>0</v>
      </c>
      <c r="AG25" s="353">
        <v>0</v>
      </c>
      <c r="AH25" s="354">
        <f t="shared" si="7"/>
        <v>0</v>
      </c>
      <c r="AI25" s="210">
        <v>0</v>
      </c>
      <c r="AJ25" s="190">
        <v>0</v>
      </c>
      <c r="AK25" s="190">
        <v>0</v>
      </c>
      <c r="AL25" s="191">
        <f t="shared" si="8"/>
        <v>0</v>
      </c>
      <c r="AM25" s="210">
        <v>0</v>
      </c>
      <c r="AN25" s="193">
        <v>1</v>
      </c>
      <c r="AO25" s="193">
        <v>0</v>
      </c>
      <c r="AP25" s="191">
        <f t="shared" si="9"/>
        <v>1</v>
      </c>
      <c r="AQ25" s="210">
        <v>0</v>
      </c>
      <c r="AR25" s="190">
        <v>0</v>
      </c>
      <c r="AS25" s="190">
        <v>0</v>
      </c>
      <c r="AT25" s="191">
        <f t="shared" si="10"/>
        <v>0</v>
      </c>
      <c r="AU25" s="194">
        <v>0</v>
      </c>
      <c r="AV25" s="190">
        <f t="shared" si="11"/>
        <v>0</v>
      </c>
      <c r="AW25" s="190">
        <f t="shared" si="12"/>
        <v>47</v>
      </c>
      <c r="AX25" s="190">
        <f t="shared" si="13"/>
        <v>35</v>
      </c>
      <c r="AY25" s="190">
        <f t="shared" si="14"/>
        <v>5</v>
      </c>
      <c r="AZ25" s="190">
        <f t="shared" si="15"/>
        <v>87</v>
      </c>
      <c r="BA25" s="190">
        <f t="shared" si="16"/>
        <v>82</v>
      </c>
      <c r="BB25" s="190">
        <f t="shared" si="17"/>
        <v>0</v>
      </c>
      <c r="BC25" s="190">
        <f t="shared" si="18"/>
        <v>0</v>
      </c>
      <c r="BD25" s="281">
        <f t="shared" si="0"/>
        <v>0</v>
      </c>
    </row>
    <row r="26" spans="1:56" ht="19.5" customHeight="1">
      <c r="A26" s="171">
        <v>19</v>
      </c>
      <c r="B26" s="172" t="s">
        <v>17</v>
      </c>
      <c r="C26" s="195">
        <v>0</v>
      </c>
      <c r="D26" s="195">
        <v>24</v>
      </c>
      <c r="E26" s="195">
        <v>14</v>
      </c>
      <c r="F26" s="333">
        <f t="shared" si="1"/>
        <v>38</v>
      </c>
      <c r="G26" s="195">
        <v>0</v>
      </c>
      <c r="H26" s="195">
        <v>9</v>
      </c>
      <c r="I26" s="195">
        <v>1</v>
      </c>
      <c r="J26" s="333">
        <f t="shared" si="2"/>
        <v>10</v>
      </c>
      <c r="K26" s="334">
        <v>0</v>
      </c>
      <c r="L26" s="334">
        <v>10</v>
      </c>
      <c r="M26" s="334">
        <v>26</v>
      </c>
      <c r="N26" s="204">
        <f t="shared" si="3"/>
        <v>36</v>
      </c>
      <c r="O26" s="388">
        <v>0</v>
      </c>
      <c r="P26" s="388">
        <v>0</v>
      </c>
      <c r="Q26" s="388">
        <v>0</v>
      </c>
      <c r="R26" s="388">
        <v>0</v>
      </c>
      <c r="S26" s="389">
        <f t="shared" si="4"/>
        <v>0</v>
      </c>
      <c r="T26" s="195">
        <v>0</v>
      </c>
      <c r="U26" s="195">
        <v>11</v>
      </c>
      <c r="V26" s="195">
        <v>7</v>
      </c>
      <c r="W26" s="195">
        <v>4</v>
      </c>
      <c r="X26" s="333">
        <f t="shared" si="5"/>
        <v>22</v>
      </c>
      <c r="Y26" s="334">
        <v>0</v>
      </c>
      <c r="Z26" s="334">
        <v>0</v>
      </c>
      <c r="AA26" s="334">
        <v>0</v>
      </c>
      <c r="AB26" s="334">
        <v>0</v>
      </c>
      <c r="AC26" s="204">
        <f t="shared" si="6"/>
        <v>0</v>
      </c>
      <c r="AD26" s="361">
        <v>0</v>
      </c>
      <c r="AE26" s="361">
        <v>0</v>
      </c>
      <c r="AF26" s="361">
        <v>0</v>
      </c>
      <c r="AG26" s="361">
        <v>0</v>
      </c>
      <c r="AH26" s="362">
        <f t="shared" si="7"/>
        <v>0</v>
      </c>
      <c r="AI26" s="335">
        <v>0</v>
      </c>
      <c r="AJ26" s="195">
        <v>0</v>
      </c>
      <c r="AK26" s="195">
        <v>0</v>
      </c>
      <c r="AL26" s="333">
        <f t="shared" si="8"/>
        <v>0</v>
      </c>
      <c r="AM26" s="335">
        <v>0</v>
      </c>
      <c r="AN26" s="195">
        <v>0</v>
      </c>
      <c r="AO26" s="195">
        <v>0</v>
      </c>
      <c r="AP26" s="333">
        <f t="shared" si="9"/>
        <v>0</v>
      </c>
      <c r="AQ26" s="335">
        <v>0</v>
      </c>
      <c r="AR26" s="195">
        <v>0</v>
      </c>
      <c r="AS26" s="195">
        <v>0</v>
      </c>
      <c r="AT26" s="333">
        <f t="shared" si="10"/>
        <v>0</v>
      </c>
      <c r="AU26" s="336">
        <v>2</v>
      </c>
      <c r="AV26" s="183">
        <f t="shared" si="11"/>
        <v>0</v>
      </c>
      <c r="AW26" s="183">
        <f t="shared" si="12"/>
        <v>54</v>
      </c>
      <c r="AX26" s="183">
        <f t="shared" si="13"/>
        <v>48</v>
      </c>
      <c r="AY26" s="183">
        <f t="shared" si="14"/>
        <v>6</v>
      </c>
      <c r="AZ26" s="183">
        <f t="shared" si="15"/>
        <v>108</v>
      </c>
      <c r="BA26" s="195">
        <f t="shared" si="16"/>
        <v>102</v>
      </c>
      <c r="BB26" s="195">
        <f>AV26/AW26</f>
        <v>0</v>
      </c>
      <c r="BC26" s="195">
        <f>AV26/AX26</f>
        <v>0</v>
      </c>
      <c r="BD26" s="282">
        <f>AV26/BA26</f>
        <v>0</v>
      </c>
    </row>
    <row r="27" spans="1:56" ht="19.5" customHeight="1">
      <c r="A27" s="173"/>
      <c r="B27" s="174"/>
      <c r="C27" s="196"/>
      <c r="D27" s="196"/>
      <c r="E27" s="196"/>
      <c r="F27" s="370"/>
      <c r="G27" s="196"/>
      <c r="H27" s="196"/>
      <c r="I27" s="196"/>
      <c r="J27" s="370"/>
      <c r="K27" s="328"/>
      <c r="L27" s="328"/>
      <c r="M27" s="328"/>
      <c r="N27" s="371"/>
      <c r="O27" s="390"/>
      <c r="P27" s="390"/>
      <c r="Q27" s="390"/>
      <c r="R27" s="390"/>
      <c r="S27" s="391"/>
      <c r="T27" s="196"/>
      <c r="U27" s="196"/>
      <c r="V27" s="366" t="s">
        <v>322</v>
      </c>
      <c r="W27" s="196"/>
      <c r="X27" s="370"/>
      <c r="Y27" s="328"/>
      <c r="Z27" s="328"/>
      <c r="AA27" s="329"/>
      <c r="AB27" s="328"/>
      <c r="AC27" s="371"/>
      <c r="AD27" s="355"/>
      <c r="AE27" s="355"/>
      <c r="AF27" s="356"/>
      <c r="AG27" s="355"/>
      <c r="AH27" s="372"/>
      <c r="AI27" s="196"/>
      <c r="AJ27" s="196"/>
      <c r="AK27" s="196"/>
      <c r="AL27" s="370"/>
      <c r="AM27" s="373"/>
      <c r="AN27" s="196"/>
      <c r="AO27" s="196"/>
      <c r="AP27" s="370"/>
      <c r="AQ27" s="196"/>
      <c r="AR27" s="196"/>
      <c r="AS27" s="196"/>
      <c r="AT27" s="370"/>
      <c r="AU27" s="374"/>
      <c r="AV27" s="220"/>
      <c r="AW27" s="220"/>
      <c r="AX27" s="220"/>
      <c r="AY27" s="220"/>
      <c r="AZ27" s="220"/>
      <c r="BA27" s="220"/>
      <c r="BB27" s="220"/>
      <c r="BC27" s="220"/>
      <c r="BD27" s="283"/>
    </row>
    <row r="28" spans="1:56" ht="19.5" customHeight="1">
      <c r="A28" s="175">
        <v>20</v>
      </c>
      <c r="B28" s="598" t="s">
        <v>39</v>
      </c>
      <c r="C28" s="199">
        <v>0</v>
      </c>
      <c r="D28" s="199">
        <v>1</v>
      </c>
      <c r="E28" s="199">
        <v>2</v>
      </c>
      <c r="F28" s="200">
        <f t="shared" si="1"/>
        <v>3</v>
      </c>
      <c r="G28" s="199">
        <v>0</v>
      </c>
      <c r="H28" s="199">
        <v>0</v>
      </c>
      <c r="I28" s="199">
        <v>2</v>
      </c>
      <c r="J28" s="200">
        <f t="shared" si="2"/>
        <v>2</v>
      </c>
      <c r="K28" s="375">
        <v>0</v>
      </c>
      <c r="L28" s="375">
        <v>0</v>
      </c>
      <c r="M28" s="375">
        <v>0</v>
      </c>
      <c r="N28" s="321">
        <f t="shared" si="3"/>
        <v>0</v>
      </c>
      <c r="O28" s="392">
        <v>0</v>
      </c>
      <c r="P28" s="392">
        <v>0</v>
      </c>
      <c r="Q28" s="392">
        <v>0</v>
      </c>
      <c r="R28" s="392">
        <v>0</v>
      </c>
      <c r="S28" s="393">
        <f t="shared" si="4"/>
        <v>0</v>
      </c>
      <c r="T28" s="199">
        <v>0</v>
      </c>
      <c r="U28" s="199">
        <v>0</v>
      </c>
      <c r="V28" s="199">
        <v>4</v>
      </c>
      <c r="W28" s="199">
        <v>3</v>
      </c>
      <c r="X28" s="200">
        <f t="shared" si="5"/>
        <v>7</v>
      </c>
      <c r="Y28" s="375">
        <v>0</v>
      </c>
      <c r="Z28" s="375">
        <v>0</v>
      </c>
      <c r="AA28" s="375">
        <v>0</v>
      </c>
      <c r="AB28" s="375">
        <v>0</v>
      </c>
      <c r="AC28" s="321">
        <f aca="true" t="shared" si="19" ref="AC28:AC50">SUM(Y28:AB28)</f>
        <v>0</v>
      </c>
      <c r="AD28" s="376">
        <v>0</v>
      </c>
      <c r="AE28" s="376">
        <v>0</v>
      </c>
      <c r="AF28" s="376">
        <v>0</v>
      </c>
      <c r="AG28" s="376">
        <v>0</v>
      </c>
      <c r="AH28" s="358">
        <f aca="true" t="shared" si="20" ref="AH28:AH50">SUM(AD28:AG28)</f>
        <v>0</v>
      </c>
      <c r="AI28" s="211">
        <v>0</v>
      </c>
      <c r="AJ28" s="211">
        <v>0</v>
      </c>
      <c r="AK28" s="199">
        <v>0</v>
      </c>
      <c r="AL28" s="200">
        <f t="shared" si="8"/>
        <v>0</v>
      </c>
      <c r="AM28" s="215">
        <v>0</v>
      </c>
      <c r="AN28" s="211">
        <v>0</v>
      </c>
      <c r="AO28" s="199">
        <v>0</v>
      </c>
      <c r="AP28" s="200">
        <f t="shared" si="9"/>
        <v>0</v>
      </c>
      <c r="AQ28" s="211">
        <v>0</v>
      </c>
      <c r="AR28" s="199">
        <v>0</v>
      </c>
      <c r="AS28" s="199">
        <v>0</v>
      </c>
      <c r="AT28" s="200">
        <f t="shared" si="10"/>
        <v>0</v>
      </c>
      <c r="AU28" s="192">
        <v>0</v>
      </c>
      <c r="AV28" s="199">
        <f t="shared" si="11"/>
        <v>0</v>
      </c>
      <c r="AW28" s="199">
        <f t="shared" si="12"/>
        <v>1</v>
      </c>
      <c r="AX28" s="199">
        <f t="shared" si="13"/>
        <v>8</v>
      </c>
      <c r="AY28" s="199">
        <f t="shared" si="14"/>
        <v>3</v>
      </c>
      <c r="AZ28" s="199">
        <f t="shared" si="15"/>
        <v>12</v>
      </c>
      <c r="BA28" s="190">
        <f t="shared" si="16"/>
        <v>9</v>
      </c>
      <c r="BB28" s="190">
        <f t="shared" si="17"/>
        <v>0</v>
      </c>
      <c r="BC28" s="190">
        <f t="shared" si="18"/>
        <v>0</v>
      </c>
      <c r="BD28" s="281">
        <f aca="true" t="shared" si="21" ref="BD28:BD66">AV28/BA28</f>
        <v>0</v>
      </c>
    </row>
    <row r="29" spans="1:56" ht="19.5" customHeight="1">
      <c r="A29" s="170">
        <v>21</v>
      </c>
      <c r="B29" s="169" t="s">
        <v>18</v>
      </c>
      <c r="C29" s="190">
        <v>11</v>
      </c>
      <c r="D29" s="190">
        <v>14</v>
      </c>
      <c r="E29" s="190">
        <v>9</v>
      </c>
      <c r="F29" s="191">
        <f t="shared" si="1"/>
        <v>34</v>
      </c>
      <c r="G29" s="190">
        <v>1</v>
      </c>
      <c r="H29" s="190">
        <v>7</v>
      </c>
      <c r="I29" s="190">
        <v>5</v>
      </c>
      <c r="J29" s="191">
        <f t="shared" si="2"/>
        <v>13</v>
      </c>
      <c r="K29" s="318">
        <v>0</v>
      </c>
      <c r="L29" s="318">
        <v>2</v>
      </c>
      <c r="M29" s="318">
        <v>5</v>
      </c>
      <c r="N29" s="319">
        <f t="shared" si="3"/>
        <v>7</v>
      </c>
      <c r="O29" s="386">
        <v>0</v>
      </c>
      <c r="P29" s="386">
        <v>0</v>
      </c>
      <c r="Q29" s="386">
        <v>0</v>
      </c>
      <c r="R29" s="386">
        <v>0</v>
      </c>
      <c r="S29" s="387">
        <f t="shared" si="4"/>
        <v>0</v>
      </c>
      <c r="T29" s="190">
        <v>0</v>
      </c>
      <c r="U29" s="190">
        <v>4</v>
      </c>
      <c r="V29" s="190">
        <v>19</v>
      </c>
      <c r="W29" s="190">
        <v>8</v>
      </c>
      <c r="X29" s="191">
        <f t="shared" si="5"/>
        <v>31</v>
      </c>
      <c r="Y29" s="318">
        <v>0</v>
      </c>
      <c r="Z29" s="318">
        <v>0</v>
      </c>
      <c r="AA29" s="318">
        <v>0</v>
      </c>
      <c r="AB29" s="318">
        <v>0</v>
      </c>
      <c r="AC29" s="319">
        <f t="shared" si="19"/>
        <v>0</v>
      </c>
      <c r="AD29" s="353">
        <v>0</v>
      </c>
      <c r="AE29" s="353">
        <v>0</v>
      </c>
      <c r="AF29" s="353">
        <v>0</v>
      </c>
      <c r="AG29" s="353">
        <v>0</v>
      </c>
      <c r="AH29" s="354">
        <f t="shared" si="20"/>
        <v>0</v>
      </c>
      <c r="AI29" s="210">
        <v>0</v>
      </c>
      <c r="AJ29" s="190">
        <v>0</v>
      </c>
      <c r="AK29" s="190">
        <v>0</v>
      </c>
      <c r="AL29" s="191">
        <f t="shared" si="8"/>
        <v>0</v>
      </c>
      <c r="AM29" s="190">
        <v>0</v>
      </c>
      <c r="AN29" s="210">
        <v>0</v>
      </c>
      <c r="AO29" s="190">
        <v>0</v>
      </c>
      <c r="AP29" s="191">
        <f t="shared" si="9"/>
        <v>0</v>
      </c>
      <c r="AQ29" s="210">
        <v>0</v>
      </c>
      <c r="AR29" s="193">
        <v>0</v>
      </c>
      <c r="AS29" s="193">
        <v>0</v>
      </c>
      <c r="AT29" s="191">
        <f t="shared" si="10"/>
        <v>0</v>
      </c>
      <c r="AU29" s="194">
        <v>6</v>
      </c>
      <c r="AV29" s="190">
        <f t="shared" si="11"/>
        <v>12</v>
      </c>
      <c r="AW29" s="190">
        <f t="shared" si="12"/>
        <v>27</v>
      </c>
      <c r="AX29" s="190">
        <f t="shared" si="13"/>
        <v>38</v>
      </c>
      <c r="AY29" s="190">
        <f t="shared" si="14"/>
        <v>14</v>
      </c>
      <c r="AZ29" s="190">
        <f t="shared" si="15"/>
        <v>91</v>
      </c>
      <c r="BA29" s="190">
        <f t="shared" si="16"/>
        <v>65</v>
      </c>
      <c r="BB29" s="190">
        <f t="shared" si="17"/>
        <v>0.4444444444444444</v>
      </c>
      <c r="BC29" s="190">
        <f t="shared" si="18"/>
        <v>0.3157894736842105</v>
      </c>
      <c r="BD29" s="281">
        <f t="shared" si="21"/>
        <v>0.18461538461538463</v>
      </c>
    </row>
    <row r="30" spans="1:56" ht="19.5" customHeight="1">
      <c r="A30" s="170">
        <v>22</v>
      </c>
      <c r="B30" s="169" t="s">
        <v>19</v>
      </c>
      <c r="C30" s="190">
        <v>0</v>
      </c>
      <c r="D30" s="190">
        <v>33</v>
      </c>
      <c r="E30" s="190">
        <v>26</v>
      </c>
      <c r="F30" s="191">
        <f t="shared" si="1"/>
        <v>59</v>
      </c>
      <c r="G30" s="190">
        <v>0</v>
      </c>
      <c r="H30" s="190">
        <v>13</v>
      </c>
      <c r="I30" s="190">
        <v>0</v>
      </c>
      <c r="J30" s="191">
        <f t="shared" si="2"/>
        <v>13</v>
      </c>
      <c r="K30" s="318">
        <v>0</v>
      </c>
      <c r="L30" s="318">
        <v>0</v>
      </c>
      <c r="M30" s="318">
        <v>0</v>
      </c>
      <c r="N30" s="319">
        <f t="shared" si="3"/>
        <v>0</v>
      </c>
      <c r="O30" s="386">
        <v>0</v>
      </c>
      <c r="P30" s="386">
        <v>0</v>
      </c>
      <c r="Q30" s="386">
        <v>0</v>
      </c>
      <c r="R30" s="386">
        <v>0</v>
      </c>
      <c r="S30" s="387">
        <f t="shared" si="4"/>
        <v>0</v>
      </c>
      <c r="T30" s="190">
        <v>0</v>
      </c>
      <c r="U30" s="190">
        <v>5</v>
      </c>
      <c r="V30" s="190">
        <v>38</v>
      </c>
      <c r="W30" s="190">
        <v>6</v>
      </c>
      <c r="X30" s="191">
        <f t="shared" si="5"/>
        <v>49</v>
      </c>
      <c r="Y30" s="318">
        <v>0</v>
      </c>
      <c r="Z30" s="318">
        <v>0</v>
      </c>
      <c r="AA30" s="318">
        <v>0</v>
      </c>
      <c r="AB30" s="318">
        <v>0</v>
      </c>
      <c r="AC30" s="319">
        <f t="shared" si="19"/>
        <v>0</v>
      </c>
      <c r="AD30" s="353">
        <v>0</v>
      </c>
      <c r="AE30" s="353">
        <v>0</v>
      </c>
      <c r="AF30" s="353">
        <v>0</v>
      </c>
      <c r="AG30" s="353">
        <v>0</v>
      </c>
      <c r="AH30" s="354">
        <f t="shared" si="20"/>
        <v>0</v>
      </c>
      <c r="AI30" s="210">
        <v>0</v>
      </c>
      <c r="AJ30" s="210">
        <v>0</v>
      </c>
      <c r="AK30" s="190">
        <v>0</v>
      </c>
      <c r="AL30" s="191">
        <f t="shared" si="8"/>
        <v>0</v>
      </c>
      <c r="AM30" s="210">
        <v>0</v>
      </c>
      <c r="AN30" s="210">
        <v>0</v>
      </c>
      <c r="AO30" s="190">
        <v>0</v>
      </c>
      <c r="AP30" s="191">
        <f t="shared" si="9"/>
        <v>0</v>
      </c>
      <c r="AQ30" s="210">
        <v>0</v>
      </c>
      <c r="AR30" s="190">
        <v>0</v>
      </c>
      <c r="AS30" s="190">
        <v>0</v>
      </c>
      <c r="AT30" s="191">
        <f t="shared" si="10"/>
        <v>0</v>
      </c>
      <c r="AU30" s="192">
        <v>9</v>
      </c>
      <c r="AV30" s="190">
        <f t="shared" si="11"/>
        <v>0</v>
      </c>
      <c r="AW30" s="190">
        <f t="shared" si="12"/>
        <v>51</v>
      </c>
      <c r="AX30" s="190">
        <f t="shared" si="13"/>
        <v>64</v>
      </c>
      <c r="AY30" s="190">
        <f t="shared" si="14"/>
        <v>15</v>
      </c>
      <c r="AZ30" s="190">
        <f t="shared" si="15"/>
        <v>130</v>
      </c>
      <c r="BA30" s="190">
        <f t="shared" si="16"/>
        <v>115</v>
      </c>
      <c r="BB30" s="190">
        <f t="shared" si="17"/>
        <v>0</v>
      </c>
      <c r="BC30" s="190">
        <f t="shared" si="18"/>
        <v>0</v>
      </c>
      <c r="BD30" s="281">
        <f t="shared" si="21"/>
        <v>0</v>
      </c>
    </row>
    <row r="31" spans="1:56" ht="18" customHeight="1">
      <c r="A31" s="170">
        <v>23</v>
      </c>
      <c r="B31" s="169" t="s">
        <v>138</v>
      </c>
      <c r="C31" s="190">
        <v>0</v>
      </c>
      <c r="D31" s="190">
        <v>17</v>
      </c>
      <c r="E31" s="190">
        <v>9</v>
      </c>
      <c r="F31" s="191">
        <f t="shared" si="1"/>
        <v>26</v>
      </c>
      <c r="G31" s="190">
        <v>0</v>
      </c>
      <c r="H31" s="190">
        <v>1</v>
      </c>
      <c r="I31" s="190">
        <v>1</v>
      </c>
      <c r="J31" s="191">
        <f t="shared" si="2"/>
        <v>2</v>
      </c>
      <c r="K31" s="318">
        <v>0</v>
      </c>
      <c r="L31" s="318">
        <v>0</v>
      </c>
      <c r="M31" s="318">
        <v>0</v>
      </c>
      <c r="N31" s="319">
        <f t="shared" si="3"/>
        <v>0</v>
      </c>
      <c r="O31" s="386">
        <v>0</v>
      </c>
      <c r="P31" s="386">
        <v>2</v>
      </c>
      <c r="Q31" s="386">
        <v>0</v>
      </c>
      <c r="R31" s="386">
        <v>14</v>
      </c>
      <c r="S31" s="387">
        <f t="shared" si="4"/>
        <v>16</v>
      </c>
      <c r="T31" s="190">
        <v>0</v>
      </c>
      <c r="U31" s="190">
        <v>5</v>
      </c>
      <c r="V31" s="190">
        <v>10</v>
      </c>
      <c r="W31" s="190">
        <v>14</v>
      </c>
      <c r="X31" s="191">
        <f t="shared" si="5"/>
        <v>29</v>
      </c>
      <c r="Y31" s="318">
        <v>0</v>
      </c>
      <c r="Z31" s="318">
        <v>0</v>
      </c>
      <c r="AA31" s="318">
        <v>0</v>
      </c>
      <c r="AB31" s="318">
        <v>0</v>
      </c>
      <c r="AC31" s="319">
        <f t="shared" si="19"/>
        <v>0</v>
      </c>
      <c r="AD31" s="353">
        <v>0</v>
      </c>
      <c r="AE31" s="353">
        <v>0</v>
      </c>
      <c r="AF31" s="353">
        <v>0</v>
      </c>
      <c r="AG31" s="353">
        <v>0</v>
      </c>
      <c r="AH31" s="354">
        <f t="shared" si="20"/>
        <v>0</v>
      </c>
      <c r="AI31" s="210">
        <v>0</v>
      </c>
      <c r="AJ31" s="210">
        <v>0</v>
      </c>
      <c r="AK31" s="190">
        <v>0</v>
      </c>
      <c r="AL31" s="191">
        <f t="shared" si="8"/>
        <v>0</v>
      </c>
      <c r="AM31" s="210">
        <v>0</v>
      </c>
      <c r="AN31" s="210">
        <v>0</v>
      </c>
      <c r="AO31" s="190">
        <v>0</v>
      </c>
      <c r="AP31" s="191">
        <f t="shared" si="9"/>
        <v>0</v>
      </c>
      <c r="AQ31" s="210">
        <v>0</v>
      </c>
      <c r="AR31" s="190">
        <v>0</v>
      </c>
      <c r="AS31" s="190">
        <v>0</v>
      </c>
      <c r="AT31" s="191">
        <f t="shared" si="10"/>
        <v>0</v>
      </c>
      <c r="AU31" s="192">
        <v>25</v>
      </c>
      <c r="AV31" s="190">
        <f t="shared" si="11"/>
        <v>0</v>
      </c>
      <c r="AW31" s="190">
        <f t="shared" si="12"/>
        <v>25</v>
      </c>
      <c r="AX31" s="190">
        <f t="shared" si="13"/>
        <v>20</v>
      </c>
      <c r="AY31" s="190">
        <f t="shared" si="14"/>
        <v>53</v>
      </c>
      <c r="AZ31" s="190">
        <f t="shared" si="15"/>
        <v>98</v>
      </c>
      <c r="BA31" s="190">
        <f t="shared" si="16"/>
        <v>45</v>
      </c>
      <c r="BB31" s="190">
        <f t="shared" si="17"/>
        <v>0</v>
      </c>
      <c r="BC31" s="190">
        <f t="shared" si="18"/>
        <v>0</v>
      </c>
      <c r="BD31" s="281">
        <f t="shared" si="21"/>
        <v>0</v>
      </c>
    </row>
    <row r="32" spans="1:56" ht="18" customHeight="1">
      <c r="A32" s="170">
        <v>24</v>
      </c>
      <c r="B32" s="179" t="s">
        <v>40</v>
      </c>
      <c r="C32" s="193">
        <v>0</v>
      </c>
      <c r="D32" s="193">
        <v>18</v>
      </c>
      <c r="E32" s="193">
        <v>10</v>
      </c>
      <c r="F32" s="191">
        <f t="shared" si="1"/>
        <v>28</v>
      </c>
      <c r="G32" s="193">
        <v>0</v>
      </c>
      <c r="H32" s="193">
        <v>0</v>
      </c>
      <c r="I32" s="193">
        <v>0</v>
      </c>
      <c r="J32" s="191">
        <f t="shared" si="2"/>
        <v>0</v>
      </c>
      <c r="K32" s="326">
        <v>0</v>
      </c>
      <c r="L32" s="326">
        <v>0</v>
      </c>
      <c r="M32" s="326">
        <v>0</v>
      </c>
      <c r="N32" s="319">
        <f t="shared" si="3"/>
        <v>0</v>
      </c>
      <c r="O32" s="386">
        <v>0</v>
      </c>
      <c r="P32" s="386">
        <v>0</v>
      </c>
      <c r="Q32" s="386">
        <v>0</v>
      </c>
      <c r="R32" s="386">
        <v>0</v>
      </c>
      <c r="S32" s="387">
        <f t="shared" si="4"/>
        <v>0</v>
      </c>
      <c r="T32" s="193">
        <v>0</v>
      </c>
      <c r="U32" s="193">
        <v>0</v>
      </c>
      <c r="V32" s="193">
        <v>0</v>
      </c>
      <c r="W32" s="193">
        <v>0</v>
      </c>
      <c r="X32" s="191">
        <f t="shared" si="5"/>
        <v>0</v>
      </c>
      <c r="Y32" s="318">
        <v>0</v>
      </c>
      <c r="Z32" s="318">
        <v>0</v>
      </c>
      <c r="AA32" s="318">
        <v>0</v>
      </c>
      <c r="AB32" s="318">
        <v>0</v>
      </c>
      <c r="AC32" s="319">
        <f t="shared" si="19"/>
        <v>0</v>
      </c>
      <c r="AD32" s="353">
        <v>0</v>
      </c>
      <c r="AE32" s="353">
        <v>0</v>
      </c>
      <c r="AF32" s="353">
        <v>0</v>
      </c>
      <c r="AG32" s="353">
        <v>0</v>
      </c>
      <c r="AH32" s="354">
        <f t="shared" si="20"/>
        <v>0</v>
      </c>
      <c r="AI32" s="210">
        <v>0</v>
      </c>
      <c r="AJ32" s="210">
        <v>0</v>
      </c>
      <c r="AK32" s="190">
        <v>0</v>
      </c>
      <c r="AL32" s="191">
        <f t="shared" si="8"/>
        <v>0</v>
      </c>
      <c r="AM32" s="210">
        <v>0</v>
      </c>
      <c r="AN32" s="210">
        <v>0</v>
      </c>
      <c r="AO32" s="190">
        <v>0</v>
      </c>
      <c r="AP32" s="191">
        <f t="shared" si="9"/>
        <v>0</v>
      </c>
      <c r="AQ32" s="210">
        <v>0</v>
      </c>
      <c r="AR32" s="190">
        <v>0</v>
      </c>
      <c r="AS32" s="190">
        <v>0</v>
      </c>
      <c r="AT32" s="191">
        <f t="shared" si="10"/>
        <v>0</v>
      </c>
      <c r="AU32" s="194">
        <v>57</v>
      </c>
      <c r="AV32" s="190">
        <f t="shared" si="11"/>
        <v>0</v>
      </c>
      <c r="AW32" s="190">
        <f t="shared" si="12"/>
        <v>18</v>
      </c>
      <c r="AX32" s="190">
        <f t="shared" si="13"/>
        <v>10</v>
      </c>
      <c r="AY32" s="190">
        <f t="shared" si="14"/>
        <v>57</v>
      </c>
      <c r="AZ32" s="190">
        <f t="shared" si="15"/>
        <v>85</v>
      </c>
      <c r="BA32" s="190">
        <f t="shared" si="16"/>
        <v>28</v>
      </c>
      <c r="BB32" s="190">
        <f t="shared" si="17"/>
        <v>0</v>
      </c>
      <c r="BC32" s="190">
        <f t="shared" si="18"/>
        <v>0</v>
      </c>
      <c r="BD32" s="281">
        <f t="shared" si="21"/>
        <v>0</v>
      </c>
    </row>
    <row r="33" spans="1:56" ht="18" customHeight="1">
      <c r="A33" s="170">
        <v>25</v>
      </c>
      <c r="B33" s="208" t="s">
        <v>41</v>
      </c>
      <c r="C33" s="193">
        <v>0</v>
      </c>
      <c r="D33" s="193">
        <v>30</v>
      </c>
      <c r="E33" s="193">
        <v>12</v>
      </c>
      <c r="F33" s="191">
        <f t="shared" si="1"/>
        <v>42</v>
      </c>
      <c r="G33" s="193">
        <v>0</v>
      </c>
      <c r="H33" s="193">
        <v>0</v>
      </c>
      <c r="I33" s="193">
        <v>1</v>
      </c>
      <c r="J33" s="191">
        <f t="shared" si="2"/>
        <v>1</v>
      </c>
      <c r="K33" s="326">
        <v>0</v>
      </c>
      <c r="L33" s="326">
        <v>0</v>
      </c>
      <c r="M33" s="326">
        <v>0</v>
      </c>
      <c r="N33" s="319">
        <f t="shared" si="3"/>
        <v>0</v>
      </c>
      <c r="O33" s="386">
        <v>0</v>
      </c>
      <c r="P33" s="386">
        <v>2</v>
      </c>
      <c r="Q33" s="386">
        <v>0</v>
      </c>
      <c r="R33" s="386">
        <v>2</v>
      </c>
      <c r="S33" s="387">
        <f t="shared" si="4"/>
        <v>4</v>
      </c>
      <c r="T33" s="193">
        <v>0</v>
      </c>
      <c r="U33" s="193">
        <v>0</v>
      </c>
      <c r="V33" s="193">
        <v>11</v>
      </c>
      <c r="W33" s="193">
        <v>29</v>
      </c>
      <c r="X33" s="191">
        <f t="shared" si="5"/>
        <v>40</v>
      </c>
      <c r="Y33" s="318">
        <v>0</v>
      </c>
      <c r="Z33" s="318">
        <v>0</v>
      </c>
      <c r="AA33" s="318">
        <v>0</v>
      </c>
      <c r="AB33" s="318">
        <v>0</v>
      </c>
      <c r="AC33" s="319">
        <f t="shared" si="19"/>
        <v>0</v>
      </c>
      <c r="AD33" s="353">
        <v>0</v>
      </c>
      <c r="AE33" s="353">
        <v>0</v>
      </c>
      <c r="AF33" s="353">
        <v>0</v>
      </c>
      <c r="AG33" s="353">
        <v>0</v>
      </c>
      <c r="AH33" s="354">
        <f t="shared" si="20"/>
        <v>0</v>
      </c>
      <c r="AI33" s="210">
        <v>0</v>
      </c>
      <c r="AJ33" s="210">
        <v>0</v>
      </c>
      <c r="AK33" s="190">
        <v>0</v>
      </c>
      <c r="AL33" s="191">
        <f t="shared" si="8"/>
        <v>0</v>
      </c>
      <c r="AM33" s="210">
        <v>0</v>
      </c>
      <c r="AN33" s="210">
        <v>0</v>
      </c>
      <c r="AO33" s="190">
        <v>0</v>
      </c>
      <c r="AP33" s="191">
        <f t="shared" si="9"/>
        <v>0</v>
      </c>
      <c r="AQ33" s="210">
        <v>0</v>
      </c>
      <c r="AR33" s="190">
        <v>0</v>
      </c>
      <c r="AS33" s="190">
        <v>0</v>
      </c>
      <c r="AT33" s="191">
        <f t="shared" si="10"/>
        <v>0</v>
      </c>
      <c r="AU33" s="194">
        <v>111</v>
      </c>
      <c r="AV33" s="190">
        <f t="shared" si="11"/>
        <v>0</v>
      </c>
      <c r="AW33" s="190">
        <f t="shared" si="12"/>
        <v>32</v>
      </c>
      <c r="AX33" s="190">
        <f t="shared" si="13"/>
        <v>24</v>
      </c>
      <c r="AY33" s="190">
        <f t="shared" si="14"/>
        <v>142</v>
      </c>
      <c r="AZ33" s="190">
        <f t="shared" si="15"/>
        <v>198</v>
      </c>
      <c r="BA33" s="190">
        <f t="shared" si="16"/>
        <v>56</v>
      </c>
      <c r="BB33" s="190">
        <f t="shared" si="17"/>
        <v>0</v>
      </c>
      <c r="BC33" s="190">
        <f t="shared" si="18"/>
        <v>0</v>
      </c>
      <c r="BD33" s="281">
        <f t="shared" si="21"/>
        <v>0</v>
      </c>
    </row>
    <row r="34" spans="1:56" ht="18" customHeight="1">
      <c r="A34" s="170">
        <v>26</v>
      </c>
      <c r="B34" s="136" t="s">
        <v>42</v>
      </c>
      <c r="C34" s="193">
        <v>15</v>
      </c>
      <c r="D34" s="193">
        <v>1</v>
      </c>
      <c r="E34" s="193">
        <v>2</v>
      </c>
      <c r="F34" s="191">
        <f t="shared" si="1"/>
        <v>18</v>
      </c>
      <c r="G34" s="193">
        <v>14</v>
      </c>
      <c r="H34" s="193">
        <v>1</v>
      </c>
      <c r="I34" s="193">
        <v>1</v>
      </c>
      <c r="J34" s="191">
        <f t="shared" si="2"/>
        <v>16</v>
      </c>
      <c r="K34" s="326">
        <v>6</v>
      </c>
      <c r="L34" s="326">
        <v>4</v>
      </c>
      <c r="M34" s="326">
        <v>4</v>
      </c>
      <c r="N34" s="319">
        <f t="shared" si="3"/>
        <v>14</v>
      </c>
      <c r="O34" s="386">
        <v>0</v>
      </c>
      <c r="P34" s="386">
        <v>0</v>
      </c>
      <c r="Q34" s="386">
        <v>0</v>
      </c>
      <c r="R34" s="386">
        <v>0</v>
      </c>
      <c r="S34" s="387">
        <f t="shared" si="4"/>
        <v>0</v>
      </c>
      <c r="T34" s="193">
        <v>6</v>
      </c>
      <c r="U34" s="193">
        <v>2</v>
      </c>
      <c r="V34" s="193">
        <v>11</v>
      </c>
      <c r="W34" s="193">
        <v>4</v>
      </c>
      <c r="X34" s="191">
        <f t="shared" si="5"/>
        <v>23</v>
      </c>
      <c r="Y34" s="318">
        <v>0</v>
      </c>
      <c r="Z34" s="318">
        <v>0</v>
      </c>
      <c r="AA34" s="318">
        <v>0</v>
      </c>
      <c r="AB34" s="318">
        <v>0</v>
      </c>
      <c r="AC34" s="319">
        <f t="shared" si="19"/>
        <v>0</v>
      </c>
      <c r="AD34" s="353">
        <v>0</v>
      </c>
      <c r="AE34" s="353">
        <v>0</v>
      </c>
      <c r="AF34" s="353">
        <v>0</v>
      </c>
      <c r="AG34" s="353">
        <v>0</v>
      </c>
      <c r="AH34" s="354">
        <f t="shared" si="20"/>
        <v>0</v>
      </c>
      <c r="AI34" s="212">
        <v>0</v>
      </c>
      <c r="AJ34" s="210">
        <v>0</v>
      </c>
      <c r="AK34" s="190">
        <v>0</v>
      </c>
      <c r="AL34" s="191">
        <f t="shared" si="8"/>
        <v>0</v>
      </c>
      <c r="AM34" s="210">
        <v>0</v>
      </c>
      <c r="AN34" s="210">
        <v>0</v>
      </c>
      <c r="AO34" s="190">
        <v>0</v>
      </c>
      <c r="AP34" s="191">
        <f t="shared" si="9"/>
        <v>0</v>
      </c>
      <c r="AQ34" s="210">
        <v>3</v>
      </c>
      <c r="AR34" s="190">
        <v>0</v>
      </c>
      <c r="AS34" s="190">
        <v>0</v>
      </c>
      <c r="AT34" s="191">
        <f t="shared" si="10"/>
        <v>3</v>
      </c>
      <c r="AU34" s="194">
        <v>0</v>
      </c>
      <c r="AV34" s="190">
        <f t="shared" si="11"/>
        <v>44</v>
      </c>
      <c r="AW34" s="190">
        <f t="shared" si="12"/>
        <v>8</v>
      </c>
      <c r="AX34" s="190">
        <f t="shared" si="13"/>
        <v>18</v>
      </c>
      <c r="AY34" s="190">
        <f t="shared" si="14"/>
        <v>4</v>
      </c>
      <c r="AZ34" s="190">
        <f t="shared" si="15"/>
        <v>74</v>
      </c>
      <c r="BA34" s="190">
        <f t="shared" si="16"/>
        <v>26</v>
      </c>
      <c r="BB34" s="190">
        <f t="shared" si="17"/>
        <v>5.5</v>
      </c>
      <c r="BC34" s="190">
        <f t="shared" si="18"/>
        <v>2.4444444444444446</v>
      </c>
      <c r="BD34" s="281">
        <f t="shared" si="21"/>
        <v>1.6923076923076923</v>
      </c>
    </row>
    <row r="35" spans="1:56" ht="18" customHeight="1">
      <c r="A35" s="170">
        <v>27</v>
      </c>
      <c r="B35" s="179" t="s">
        <v>104</v>
      </c>
      <c r="C35" s="193">
        <v>0</v>
      </c>
      <c r="D35" s="193">
        <v>1</v>
      </c>
      <c r="E35" s="193">
        <v>0</v>
      </c>
      <c r="F35" s="191">
        <f t="shared" si="1"/>
        <v>1</v>
      </c>
      <c r="G35" s="193">
        <v>0</v>
      </c>
      <c r="H35" s="193">
        <v>0</v>
      </c>
      <c r="I35" s="193">
        <v>0</v>
      </c>
      <c r="J35" s="191">
        <f t="shared" si="2"/>
        <v>0</v>
      </c>
      <c r="K35" s="326">
        <v>0</v>
      </c>
      <c r="L35" s="326">
        <v>0</v>
      </c>
      <c r="M35" s="326">
        <v>0</v>
      </c>
      <c r="N35" s="319">
        <f t="shared" si="3"/>
        <v>0</v>
      </c>
      <c r="O35" s="386">
        <v>0</v>
      </c>
      <c r="P35" s="386">
        <v>0</v>
      </c>
      <c r="Q35" s="386">
        <v>0</v>
      </c>
      <c r="R35" s="386">
        <v>0</v>
      </c>
      <c r="S35" s="387">
        <f t="shared" si="4"/>
        <v>0</v>
      </c>
      <c r="T35" s="193">
        <v>0</v>
      </c>
      <c r="U35" s="193">
        <v>2</v>
      </c>
      <c r="V35" s="193">
        <v>3</v>
      </c>
      <c r="W35" s="193">
        <v>1</v>
      </c>
      <c r="X35" s="191">
        <f t="shared" si="5"/>
        <v>6</v>
      </c>
      <c r="Y35" s="318">
        <v>0</v>
      </c>
      <c r="Z35" s="318">
        <v>0</v>
      </c>
      <c r="AA35" s="318">
        <v>0</v>
      </c>
      <c r="AB35" s="318">
        <v>0</v>
      </c>
      <c r="AC35" s="319">
        <f t="shared" si="19"/>
        <v>0</v>
      </c>
      <c r="AD35" s="353">
        <v>0</v>
      </c>
      <c r="AE35" s="353">
        <v>0</v>
      </c>
      <c r="AF35" s="353">
        <v>0</v>
      </c>
      <c r="AG35" s="353">
        <v>0</v>
      </c>
      <c r="AH35" s="354">
        <f t="shared" si="20"/>
        <v>0</v>
      </c>
      <c r="AI35" s="210">
        <v>0</v>
      </c>
      <c r="AJ35" s="210">
        <v>0</v>
      </c>
      <c r="AK35" s="190">
        <v>0</v>
      </c>
      <c r="AL35" s="191">
        <f t="shared" si="8"/>
        <v>0</v>
      </c>
      <c r="AM35" s="210">
        <v>0</v>
      </c>
      <c r="AN35" s="210">
        <v>0</v>
      </c>
      <c r="AO35" s="190">
        <v>0</v>
      </c>
      <c r="AP35" s="191">
        <f t="shared" si="9"/>
        <v>0</v>
      </c>
      <c r="AQ35" s="210">
        <v>0</v>
      </c>
      <c r="AR35" s="190">
        <v>0</v>
      </c>
      <c r="AS35" s="190">
        <v>0</v>
      </c>
      <c r="AT35" s="191">
        <f t="shared" si="10"/>
        <v>0</v>
      </c>
      <c r="AU35" s="194">
        <v>0</v>
      </c>
      <c r="AV35" s="190">
        <f t="shared" si="11"/>
        <v>0</v>
      </c>
      <c r="AW35" s="190">
        <f t="shared" si="12"/>
        <v>3</v>
      </c>
      <c r="AX35" s="190">
        <f t="shared" si="13"/>
        <v>3</v>
      </c>
      <c r="AY35" s="190">
        <f t="shared" si="14"/>
        <v>1</v>
      </c>
      <c r="AZ35" s="190">
        <f t="shared" si="15"/>
        <v>7</v>
      </c>
      <c r="BA35" s="190">
        <f t="shared" si="16"/>
        <v>6</v>
      </c>
      <c r="BB35" s="190">
        <f t="shared" si="17"/>
        <v>0</v>
      </c>
      <c r="BC35" s="190">
        <f t="shared" si="18"/>
        <v>0</v>
      </c>
      <c r="BD35" s="281">
        <f t="shared" si="21"/>
        <v>0</v>
      </c>
    </row>
    <row r="36" spans="1:56" ht="18" customHeight="1">
      <c r="A36" s="170">
        <v>28</v>
      </c>
      <c r="B36" s="136" t="s">
        <v>99</v>
      </c>
      <c r="C36" s="193">
        <v>0</v>
      </c>
      <c r="D36" s="193">
        <v>0</v>
      </c>
      <c r="E36" s="193">
        <v>0</v>
      </c>
      <c r="F36" s="191">
        <f t="shared" si="1"/>
        <v>0</v>
      </c>
      <c r="G36" s="193">
        <v>6</v>
      </c>
      <c r="H36" s="193">
        <v>4</v>
      </c>
      <c r="I36" s="193">
        <v>2</v>
      </c>
      <c r="J36" s="191">
        <f t="shared" si="2"/>
        <v>12</v>
      </c>
      <c r="K36" s="326">
        <v>0</v>
      </c>
      <c r="L36" s="326">
        <v>0</v>
      </c>
      <c r="M36" s="326">
        <v>0</v>
      </c>
      <c r="N36" s="319">
        <f t="shared" si="3"/>
        <v>0</v>
      </c>
      <c r="O36" s="386">
        <v>0</v>
      </c>
      <c r="P36" s="386">
        <v>0</v>
      </c>
      <c r="Q36" s="386">
        <v>0</v>
      </c>
      <c r="R36" s="386">
        <v>0</v>
      </c>
      <c r="S36" s="387">
        <f t="shared" si="4"/>
        <v>0</v>
      </c>
      <c r="T36" s="193">
        <v>0</v>
      </c>
      <c r="U36" s="193">
        <v>3</v>
      </c>
      <c r="V36" s="193">
        <v>1</v>
      </c>
      <c r="W36" s="193">
        <v>5</v>
      </c>
      <c r="X36" s="191">
        <f t="shared" si="5"/>
        <v>9</v>
      </c>
      <c r="Y36" s="318">
        <v>0</v>
      </c>
      <c r="Z36" s="318">
        <v>0</v>
      </c>
      <c r="AA36" s="318">
        <v>0</v>
      </c>
      <c r="AB36" s="318">
        <v>0</v>
      </c>
      <c r="AC36" s="319">
        <f t="shared" si="19"/>
        <v>0</v>
      </c>
      <c r="AD36" s="353">
        <v>0</v>
      </c>
      <c r="AE36" s="353">
        <v>0</v>
      </c>
      <c r="AF36" s="353">
        <v>0</v>
      </c>
      <c r="AG36" s="353">
        <v>0</v>
      </c>
      <c r="AH36" s="354">
        <f t="shared" si="20"/>
        <v>0</v>
      </c>
      <c r="AI36" s="212">
        <v>0</v>
      </c>
      <c r="AJ36" s="193">
        <v>0</v>
      </c>
      <c r="AK36" s="193">
        <v>0</v>
      </c>
      <c r="AL36" s="191">
        <f t="shared" si="8"/>
        <v>0</v>
      </c>
      <c r="AM36" s="210">
        <v>1</v>
      </c>
      <c r="AN36" s="193">
        <v>0</v>
      </c>
      <c r="AO36" s="193">
        <v>0</v>
      </c>
      <c r="AP36" s="191">
        <f t="shared" si="9"/>
        <v>1</v>
      </c>
      <c r="AQ36" s="210">
        <v>0</v>
      </c>
      <c r="AR36" s="193">
        <v>0</v>
      </c>
      <c r="AS36" s="193">
        <v>0</v>
      </c>
      <c r="AT36" s="191">
        <f t="shared" si="10"/>
        <v>0</v>
      </c>
      <c r="AU36" s="194">
        <v>0</v>
      </c>
      <c r="AV36" s="190">
        <f t="shared" si="11"/>
        <v>7</v>
      </c>
      <c r="AW36" s="190">
        <f t="shared" si="12"/>
        <v>7</v>
      </c>
      <c r="AX36" s="190">
        <f t="shared" si="13"/>
        <v>3</v>
      </c>
      <c r="AY36" s="190">
        <f t="shared" si="14"/>
        <v>5</v>
      </c>
      <c r="AZ36" s="190">
        <f t="shared" si="15"/>
        <v>22</v>
      </c>
      <c r="BA36" s="190">
        <f t="shared" si="16"/>
        <v>10</v>
      </c>
      <c r="BB36" s="190">
        <f aca="true" t="shared" si="22" ref="BB36:BB46">AV36/AW36</f>
        <v>1</v>
      </c>
      <c r="BC36" s="190">
        <f aca="true" t="shared" si="23" ref="BC36:BC46">AV36/AX36</f>
        <v>2.3333333333333335</v>
      </c>
      <c r="BD36" s="281">
        <f aca="true" t="shared" si="24" ref="BD36:BD46">AV36/BA36</f>
        <v>0.7</v>
      </c>
    </row>
    <row r="37" spans="1:56" ht="18" customHeight="1">
      <c r="A37" s="170">
        <v>29</v>
      </c>
      <c r="B37" s="136" t="s">
        <v>98</v>
      </c>
      <c r="C37" s="193">
        <v>3</v>
      </c>
      <c r="D37" s="193">
        <v>0</v>
      </c>
      <c r="E37" s="193">
        <v>1</v>
      </c>
      <c r="F37" s="191">
        <f t="shared" si="1"/>
        <v>4</v>
      </c>
      <c r="G37" s="193">
        <v>5</v>
      </c>
      <c r="H37" s="193">
        <v>0</v>
      </c>
      <c r="I37" s="193">
        <v>0</v>
      </c>
      <c r="J37" s="191">
        <f t="shared" si="2"/>
        <v>5</v>
      </c>
      <c r="K37" s="326">
        <v>0</v>
      </c>
      <c r="L37" s="326">
        <v>0</v>
      </c>
      <c r="M37" s="326">
        <v>0</v>
      </c>
      <c r="N37" s="319">
        <f t="shared" si="3"/>
        <v>0</v>
      </c>
      <c r="O37" s="386">
        <v>0</v>
      </c>
      <c r="P37" s="386">
        <v>0</v>
      </c>
      <c r="Q37" s="386">
        <v>0</v>
      </c>
      <c r="R37" s="386">
        <v>0</v>
      </c>
      <c r="S37" s="387">
        <f t="shared" si="4"/>
        <v>0</v>
      </c>
      <c r="T37" s="193">
        <v>0</v>
      </c>
      <c r="U37" s="193">
        <v>5</v>
      </c>
      <c r="V37" s="193">
        <v>4</v>
      </c>
      <c r="W37" s="193">
        <v>2</v>
      </c>
      <c r="X37" s="191">
        <f t="shared" si="5"/>
        <v>11</v>
      </c>
      <c r="Y37" s="318">
        <v>0</v>
      </c>
      <c r="Z37" s="318">
        <v>0</v>
      </c>
      <c r="AA37" s="318">
        <v>0</v>
      </c>
      <c r="AB37" s="318">
        <v>0</v>
      </c>
      <c r="AC37" s="319">
        <f t="shared" si="19"/>
        <v>0</v>
      </c>
      <c r="AD37" s="353">
        <v>0</v>
      </c>
      <c r="AE37" s="353">
        <v>0</v>
      </c>
      <c r="AF37" s="353">
        <v>0</v>
      </c>
      <c r="AG37" s="353">
        <v>0</v>
      </c>
      <c r="AH37" s="354">
        <f t="shared" si="20"/>
        <v>0</v>
      </c>
      <c r="AI37" s="212">
        <v>0</v>
      </c>
      <c r="AJ37" s="193">
        <v>0</v>
      </c>
      <c r="AK37" s="193">
        <v>0</v>
      </c>
      <c r="AL37" s="191">
        <f t="shared" si="8"/>
        <v>0</v>
      </c>
      <c r="AM37" s="210">
        <v>4</v>
      </c>
      <c r="AN37" s="193">
        <v>0</v>
      </c>
      <c r="AO37" s="193">
        <v>0</v>
      </c>
      <c r="AP37" s="191">
        <f t="shared" si="9"/>
        <v>4</v>
      </c>
      <c r="AQ37" s="210">
        <v>0</v>
      </c>
      <c r="AR37" s="193">
        <v>0</v>
      </c>
      <c r="AS37" s="193">
        <v>0</v>
      </c>
      <c r="AT37" s="191">
        <f t="shared" si="10"/>
        <v>0</v>
      </c>
      <c r="AU37" s="194">
        <v>0</v>
      </c>
      <c r="AV37" s="190">
        <f t="shared" si="11"/>
        <v>12</v>
      </c>
      <c r="AW37" s="190">
        <f t="shared" si="12"/>
        <v>5</v>
      </c>
      <c r="AX37" s="190">
        <f t="shared" si="13"/>
        <v>5</v>
      </c>
      <c r="AY37" s="190">
        <f t="shared" si="14"/>
        <v>2</v>
      </c>
      <c r="AZ37" s="190">
        <f t="shared" si="15"/>
        <v>24</v>
      </c>
      <c r="BA37" s="190">
        <f t="shared" si="16"/>
        <v>10</v>
      </c>
      <c r="BB37" s="190">
        <f t="shared" si="22"/>
        <v>2.4</v>
      </c>
      <c r="BC37" s="190">
        <f t="shared" si="23"/>
        <v>2.4</v>
      </c>
      <c r="BD37" s="281">
        <f t="shared" si="24"/>
        <v>1.2</v>
      </c>
    </row>
    <row r="38" spans="1:56" ht="18" customHeight="1">
      <c r="A38" s="170">
        <v>30</v>
      </c>
      <c r="B38" s="98" t="s">
        <v>103</v>
      </c>
      <c r="C38" s="193">
        <v>0</v>
      </c>
      <c r="D38" s="193">
        <v>0</v>
      </c>
      <c r="E38" s="193">
        <v>0</v>
      </c>
      <c r="F38" s="191">
        <f t="shared" si="1"/>
        <v>0</v>
      </c>
      <c r="G38" s="193">
        <v>0</v>
      </c>
      <c r="H38" s="193">
        <v>2</v>
      </c>
      <c r="I38" s="193">
        <v>2</v>
      </c>
      <c r="J38" s="191">
        <f t="shared" si="2"/>
        <v>4</v>
      </c>
      <c r="K38" s="326">
        <v>0</v>
      </c>
      <c r="L38" s="326">
        <v>1</v>
      </c>
      <c r="M38" s="326">
        <v>2</v>
      </c>
      <c r="N38" s="319">
        <f t="shared" si="3"/>
        <v>3</v>
      </c>
      <c r="O38" s="386">
        <v>0</v>
      </c>
      <c r="P38" s="386">
        <v>0</v>
      </c>
      <c r="Q38" s="386">
        <v>0</v>
      </c>
      <c r="R38" s="386">
        <v>0</v>
      </c>
      <c r="S38" s="387">
        <f t="shared" si="4"/>
        <v>0</v>
      </c>
      <c r="T38" s="193">
        <v>0</v>
      </c>
      <c r="U38" s="193">
        <v>0</v>
      </c>
      <c r="V38" s="193">
        <v>0</v>
      </c>
      <c r="W38" s="193">
        <v>2</v>
      </c>
      <c r="X38" s="191">
        <f t="shared" si="5"/>
        <v>2</v>
      </c>
      <c r="Y38" s="318">
        <v>0</v>
      </c>
      <c r="Z38" s="318">
        <v>0</v>
      </c>
      <c r="AA38" s="318">
        <v>0</v>
      </c>
      <c r="AB38" s="318">
        <v>0</v>
      </c>
      <c r="AC38" s="319">
        <f t="shared" si="19"/>
        <v>0</v>
      </c>
      <c r="AD38" s="353">
        <v>0</v>
      </c>
      <c r="AE38" s="353">
        <v>0</v>
      </c>
      <c r="AF38" s="353">
        <v>0</v>
      </c>
      <c r="AG38" s="353">
        <v>0</v>
      </c>
      <c r="AH38" s="354">
        <f t="shared" si="20"/>
        <v>0</v>
      </c>
      <c r="AI38" s="212">
        <v>0</v>
      </c>
      <c r="AJ38" s="193">
        <v>0</v>
      </c>
      <c r="AK38" s="193">
        <v>0</v>
      </c>
      <c r="AL38" s="191">
        <f t="shared" si="8"/>
        <v>0</v>
      </c>
      <c r="AM38" s="210">
        <v>0</v>
      </c>
      <c r="AN38" s="193">
        <v>0</v>
      </c>
      <c r="AO38" s="193">
        <v>0</v>
      </c>
      <c r="AP38" s="191">
        <f t="shared" si="9"/>
        <v>0</v>
      </c>
      <c r="AQ38" s="210">
        <v>0</v>
      </c>
      <c r="AR38" s="193">
        <v>0</v>
      </c>
      <c r="AS38" s="193">
        <v>0</v>
      </c>
      <c r="AT38" s="191">
        <f t="shared" si="10"/>
        <v>0</v>
      </c>
      <c r="AU38" s="194">
        <v>0</v>
      </c>
      <c r="AV38" s="190">
        <f t="shared" si="11"/>
        <v>0</v>
      </c>
      <c r="AW38" s="190">
        <f t="shared" si="12"/>
        <v>3</v>
      </c>
      <c r="AX38" s="190">
        <f t="shared" si="13"/>
        <v>4</v>
      </c>
      <c r="AY38" s="190">
        <f t="shared" si="14"/>
        <v>2</v>
      </c>
      <c r="AZ38" s="190">
        <f t="shared" si="15"/>
        <v>9</v>
      </c>
      <c r="BA38" s="190">
        <f t="shared" si="16"/>
        <v>7</v>
      </c>
      <c r="BB38" s="190">
        <f t="shared" si="22"/>
        <v>0</v>
      </c>
      <c r="BC38" s="190">
        <f t="shared" si="23"/>
        <v>0</v>
      </c>
      <c r="BD38" s="281">
        <f t="shared" si="24"/>
        <v>0</v>
      </c>
    </row>
    <row r="39" spans="1:56" ht="18" customHeight="1">
      <c r="A39" s="170">
        <v>31</v>
      </c>
      <c r="B39" s="208" t="s">
        <v>242</v>
      </c>
      <c r="C39" s="193">
        <v>0</v>
      </c>
      <c r="D39" s="193">
        <v>0</v>
      </c>
      <c r="E39" s="193">
        <v>0</v>
      </c>
      <c r="F39" s="191">
        <f t="shared" si="1"/>
        <v>0</v>
      </c>
      <c r="G39" s="193">
        <v>0</v>
      </c>
      <c r="H39" s="193">
        <v>1</v>
      </c>
      <c r="I39" s="193">
        <v>2</v>
      </c>
      <c r="J39" s="191">
        <f t="shared" si="2"/>
        <v>3</v>
      </c>
      <c r="K39" s="326">
        <v>0</v>
      </c>
      <c r="L39" s="326">
        <v>0</v>
      </c>
      <c r="M39" s="326">
        <v>2</v>
      </c>
      <c r="N39" s="319">
        <f t="shared" si="3"/>
        <v>2</v>
      </c>
      <c r="O39" s="386">
        <v>0</v>
      </c>
      <c r="P39" s="386">
        <v>0</v>
      </c>
      <c r="Q39" s="386">
        <v>0</v>
      </c>
      <c r="R39" s="386">
        <v>1</v>
      </c>
      <c r="S39" s="387">
        <f t="shared" si="4"/>
        <v>1</v>
      </c>
      <c r="T39" s="193">
        <v>0</v>
      </c>
      <c r="U39" s="193">
        <v>0</v>
      </c>
      <c r="V39" s="193">
        <v>0</v>
      </c>
      <c r="W39" s="193">
        <v>0</v>
      </c>
      <c r="X39" s="191">
        <f t="shared" si="5"/>
        <v>0</v>
      </c>
      <c r="Y39" s="318">
        <v>0</v>
      </c>
      <c r="Z39" s="318">
        <v>0</v>
      </c>
      <c r="AA39" s="318">
        <v>0</v>
      </c>
      <c r="AB39" s="318">
        <v>0</v>
      </c>
      <c r="AC39" s="319">
        <f t="shared" si="19"/>
        <v>0</v>
      </c>
      <c r="AD39" s="353">
        <v>0</v>
      </c>
      <c r="AE39" s="353">
        <v>0</v>
      </c>
      <c r="AF39" s="353">
        <v>0</v>
      </c>
      <c r="AG39" s="353">
        <v>0</v>
      </c>
      <c r="AH39" s="354">
        <f t="shared" si="20"/>
        <v>0</v>
      </c>
      <c r="AI39" s="212">
        <v>0</v>
      </c>
      <c r="AJ39" s="193">
        <v>0</v>
      </c>
      <c r="AK39" s="193">
        <v>0</v>
      </c>
      <c r="AL39" s="191">
        <f t="shared" si="8"/>
        <v>0</v>
      </c>
      <c r="AM39" s="210">
        <v>0</v>
      </c>
      <c r="AN39" s="193">
        <v>0</v>
      </c>
      <c r="AO39" s="193">
        <v>0</v>
      </c>
      <c r="AP39" s="191">
        <f t="shared" si="9"/>
        <v>0</v>
      </c>
      <c r="AQ39" s="210">
        <v>0</v>
      </c>
      <c r="AR39" s="193">
        <v>0</v>
      </c>
      <c r="AS39" s="193">
        <v>0</v>
      </c>
      <c r="AT39" s="191">
        <f t="shared" si="10"/>
        <v>0</v>
      </c>
      <c r="AU39" s="194">
        <v>0</v>
      </c>
      <c r="AV39" s="190">
        <f t="shared" si="11"/>
        <v>0</v>
      </c>
      <c r="AW39" s="190">
        <f t="shared" si="12"/>
        <v>1</v>
      </c>
      <c r="AX39" s="190">
        <f t="shared" si="13"/>
        <v>4</v>
      </c>
      <c r="AY39" s="190">
        <f t="shared" si="14"/>
        <v>1</v>
      </c>
      <c r="AZ39" s="190">
        <f t="shared" si="15"/>
        <v>6</v>
      </c>
      <c r="BA39" s="190">
        <f t="shared" si="16"/>
        <v>5</v>
      </c>
      <c r="BB39" s="190">
        <f t="shared" si="22"/>
        <v>0</v>
      </c>
      <c r="BC39" s="190">
        <f t="shared" si="23"/>
        <v>0</v>
      </c>
      <c r="BD39" s="281">
        <f t="shared" si="24"/>
        <v>0</v>
      </c>
    </row>
    <row r="40" spans="1:56" ht="18" customHeight="1">
      <c r="A40" s="170">
        <v>32</v>
      </c>
      <c r="B40" s="136" t="s">
        <v>121</v>
      </c>
      <c r="C40" s="193">
        <v>0</v>
      </c>
      <c r="D40" s="193">
        <v>0</v>
      </c>
      <c r="E40" s="193">
        <v>0</v>
      </c>
      <c r="F40" s="191">
        <f t="shared" si="1"/>
        <v>0</v>
      </c>
      <c r="G40" s="193">
        <v>0</v>
      </c>
      <c r="H40" s="193">
        <v>0</v>
      </c>
      <c r="I40" s="193">
        <v>0</v>
      </c>
      <c r="J40" s="191">
        <f t="shared" si="2"/>
        <v>0</v>
      </c>
      <c r="K40" s="326">
        <v>0</v>
      </c>
      <c r="L40" s="326">
        <v>0</v>
      </c>
      <c r="M40" s="326">
        <v>0</v>
      </c>
      <c r="N40" s="319">
        <f t="shared" si="3"/>
        <v>0</v>
      </c>
      <c r="O40" s="386">
        <v>0</v>
      </c>
      <c r="P40" s="386">
        <v>0</v>
      </c>
      <c r="Q40" s="386">
        <v>0</v>
      </c>
      <c r="R40" s="386">
        <v>0</v>
      </c>
      <c r="S40" s="387">
        <f t="shared" si="4"/>
        <v>0</v>
      </c>
      <c r="T40" s="193">
        <v>0</v>
      </c>
      <c r="U40" s="193">
        <v>0</v>
      </c>
      <c r="V40" s="193">
        <v>7</v>
      </c>
      <c r="W40" s="193">
        <v>2</v>
      </c>
      <c r="X40" s="191">
        <f t="shared" si="5"/>
        <v>9</v>
      </c>
      <c r="Y40" s="318">
        <v>0</v>
      </c>
      <c r="Z40" s="318">
        <v>0</v>
      </c>
      <c r="AA40" s="318">
        <v>0</v>
      </c>
      <c r="AB40" s="318">
        <v>0</v>
      </c>
      <c r="AC40" s="319">
        <f t="shared" si="19"/>
        <v>0</v>
      </c>
      <c r="AD40" s="353">
        <v>0</v>
      </c>
      <c r="AE40" s="353">
        <v>0</v>
      </c>
      <c r="AF40" s="353">
        <v>0</v>
      </c>
      <c r="AG40" s="353">
        <v>0</v>
      </c>
      <c r="AH40" s="354">
        <f t="shared" si="20"/>
        <v>0</v>
      </c>
      <c r="AI40" s="212">
        <v>0</v>
      </c>
      <c r="AJ40" s="193">
        <v>0</v>
      </c>
      <c r="AK40" s="193">
        <v>0</v>
      </c>
      <c r="AL40" s="191">
        <f t="shared" si="8"/>
        <v>0</v>
      </c>
      <c r="AM40" s="210">
        <v>0</v>
      </c>
      <c r="AN40" s="193">
        <v>0</v>
      </c>
      <c r="AO40" s="193">
        <v>0</v>
      </c>
      <c r="AP40" s="191">
        <f t="shared" si="9"/>
        <v>0</v>
      </c>
      <c r="AQ40" s="210">
        <v>0</v>
      </c>
      <c r="AR40" s="193">
        <v>0</v>
      </c>
      <c r="AS40" s="193">
        <v>0</v>
      </c>
      <c r="AT40" s="191">
        <f t="shared" si="10"/>
        <v>0</v>
      </c>
      <c r="AU40" s="194">
        <v>0</v>
      </c>
      <c r="AV40" s="190">
        <f t="shared" si="11"/>
        <v>0</v>
      </c>
      <c r="AW40" s="190">
        <f t="shared" si="12"/>
        <v>0</v>
      </c>
      <c r="AX40" s="190">
        <f t="shared" si="13"/>
        <v>7</v>
      </c>
      <c r="AY40" s="190">
        <f t="shared" si="14"/>
        <v>2</v>
      </c>
      <c r="AZ40" s="190">
        <f t="shared" si="15"/>
        <v>9</v>
      </c>
      <c r="BA40" s="190">
        <f t="shared" si="16"/>
        <v>7</v>
      </c>
      <c r="BB40" s="190" t="e">
        <f t="shared" si="22"/>
        <v>#DIV/0!</v>
      </c>
      <c r="BC40" s="190">
        <f t="shared" si="23"/>
        <v>0</v>
      </c>
      <c r="BD40" s="281">
        <f t="shared" si="24"/>
        <v>0</v>
      </c>
    </row>
    <row r="41" spans="1:56" ht="18" customHeight="1">
      <c r="A41" s="170">
        <v>33</v>
      </c>
      <c r="B41" s="136" t="s">
        <v>115</v>
      </c>
      <c r="C41" s="193">
        <v>0</v>
      </c>
      <c r="D41" s="193">
        <v>1</v>
      </c>
      <c r="E41" s="193">
        <v>0</v>
      </c>
      <c r="F41" s="191">
        <f t="shared" si="1"/>
        <v>1</v>
      </c>
      <c r="G41" s="193">
        <v>0</v>
      </c>
      <c r="H41" s="193">
        <v>3</v>
      </c>
      <c r="I41" s="193">
        <v>0</v>
      </c>
      <c r="J41" s="191">
        <f t="shared" si="2"/>
        <v>3</v>
      </c>
      <c r="K41" s="326">
        <v>0</v>
      </c>
      <c r="L41" s="326">
        <v>7</v>
      </c>
      <c r="M41" s="326">
        <v>3</v>
      </c>
      <c r="N41" s="319">
        <f t="shared" si="3"/>
        <v>10</v>
      </c>
      <c r="O41" s="394">
        <v>0</v>
      </c>
      <c r="P41" s="394">
        <v>0</v>
      </c>
      <c r="Q41" s="394">
        <v>0</v>
      </c>
      <c r="R41" s="394">
        <v>0</v>
      </c>
      <c r="S41" s="387">
        <f t="shared" si="4"/>
        <v>0</v>
      </c>
      <c r="T41" s="193">
        <v>0</v>
      </c>
      <c r="U41" s="193">
        <v>0</v>
      </c>
      <c r="V41" s="193">
        <v>0</v>
      </c>
      <c r="W41" s="193">
        <v>0</v>
      </c>
      <c r="X41" s="191">
        <f t="shared" si="5"/>
        <v>0</v>
      </c>
      <c r="Y41" s="318">
        <v>0</v>
      </c>
      <c r="Z41" s="318">
        <v>0</v>
      </c>
      <c r="AA41" s="318">
        <v>0</v>
      </c>
      <c r="AB41" s="318">
        <v>0</v>
      </c>
      <c r="AC41" s="319">
        <f t="shared" si="19"/>
        <v>0</v>
      </c>
      <c r="AD41" s="353">
        <v>0</v>
      </c>
      <c r="AE41" s="353">
        <v>0</v>
      </c>
      <c r="AF41" s="353">
        <v>0</v>
      </c>
      <c r="AG41" s="353">
        <v>0</v>
      </c>
      <c r="AH41" s="354">
        <f t="shared" si="20"/>
        <v>0</v>
      </c>
      <c r="AI41" s="212">
        <v>0</v>
      </c>
      <c r="AJ41" s="193">
        <v>0</v>
      </c>
      <c r="AK41" s="193">
        <v>0</v>
      </c>
      <c r="AL41" s="191">
        <f t="shared" si="8"/>
        <v>0</v>
      </c>
      <c r="AM41" s="212">
        <v>0</v>
      </c>
      <c r="AN41" s="193">
        <v>0</v>
      </c>
      <c r="AO41" s="193">
        <v>0</v>
      </c>
      <c r="AP41" s="191">
        <f t="shared" si="9"/>
        <v>0</v>
      </c>
      <c r="AQ41" s="212">
        <v>0</v>
      </c>
      <c r="AR41" s="193">
        <v>0</v>
      </c>
      <c r="AS41" s="193">
        <v>0</v>
      </c>
      <c r="AT41" s="191">
        <f t="shared" si="10"/>
        <v>0</v>
      </c>
      <c r="AU41" s="194">
        <v>0</v>
      </c>
      <c r="AV41" s="190">
        <f t="shared" si="11"/>
        <v>0</v>
      </c>
      <c r="AW41" s="190">
        <f t="shared" si="12"/>
        <v>11</v>
      </c>
      <c r="AX41" s="190">
        <f t="shared" si="13"/>
        <v>3</v>
      </c>
      <c r="AY41" s="190">
        <f t="shared" si="14"/>
        <v>0</v>
      </c>
      <c r="AZ41" s="190">
        <f t="shared" si="15"/>
        <v>14</v>
      </c>
      <c r="BA41" s="190">
        <f t="shared" si="16"/>
        <v>14</v>
      </c>
      <c r="BB41" s="193">
        <f t="shared" si="22"/>
        <v>0</v>
      </c>
      <c r="BC41" s="193">
        <f t="shared" si="23"/>
        <v>0</v>
      </c>
      <c r="BD41" s="284">
        <f t="shared" si="24"/>
        <v>0</v>
      </c>
    </row>
    <row r="42" spans="1:56" ht="18" customHeight="1">
      <c r="A42" s="170">
        <v>34</v>
      </c>
      <c r="B42" s="169" t="s">
        <v>122</v>
      </c>
      <c r="C42" s="190">
        <v>0</v>
      </c>
      <c r="D42" s="190">
        <v>0</v>
      </c>
      <c r="E42" s="190">
        <v>0</v>
      </c>
      <c r="F42" s="191">
        <f t="shared" si="1"/>
        <v>0</v>
      </c>
      <c r="G42" s="190">
        <v>0</v>
      </c>
      <c r="H42" s="190">
        <v>0</v>
      </c>
      <c r="I42" s="190">
        <v>0</v>
      </c>
      <c r="J42" s="191">
        <f t="shared" si="2"/>
        <v>0</v>
      </c>
      <c r="K42" s="318">
        <v>0</v>
      </c>
      <c r="L42" s="318">
        <v>0</v>
      </c>
      <c r="M42" s="318">
        <v>0</v>
      </c>
      <c r="N42" s="319">
        <f t="shared" si="3"/>
        <v>0</v>
      </c>
      <c r="O42" s="386">
        <v>0</v>
      </c>
      <c r="P42" s="386">
        <v>0</v>
      </c>
      <c r="Q42" s="386">
        <v>0</v>
      </c>
      <c r="R42" s="386">
        <v>0</v>
      </c>
      <c r="S42" s="387">
        <f t="shared" si="4"/>
        <v>0</v>
      </c>
      <c r="T42" s="190">
        <v>0</v>
      </c>
      <c r="U42" s="190">
        <v>0</v>
      </c>
      <c r="V42" s="190">
        <v>0</v>
      </c>
      <c r="W42" s="190">
        <v>0</v>
      </c>
      <c r="X42" s="191">
        <f t="shared" si="5"/>
        <v>0</v>
      </c>
      <c r="Y42" s="318">
        <v>0</v>
      </c>
      <c r="Z42" s="318">
        <v>0</v>
      </c>
      <c r="AA42" s="318">
        <v>5</v>
      </c>
      <c r="AB42" s="318">
        <v>0</v>
      </c>
      <c r="AC42" s="319">
        <f t="shared" si="19"/>
        <v>5</v>
      </c>
      <c r="AD42" s="353">
        <v>0</v>
      </c>
      <c r="AE42" s="353">
        <v>0</v>
      </c>
      <c r="AF42" s="353">
        <v>0</v>
      </c>
      <c r="AG42" s="353">
        <v>0</v>
      </c>
      <c r="AH42" s="354">
        <f t="shared" si="20"/>
        <v>0</v>
      </c>
      <c r="AI42" s="210">
        <v>0</v>
      </c>
      <c r="AJ42" s="190">
        <v>0</v>
      </c>
      <c r="AK42" s="190">
        <v>0</v>
      </c>
      <c r="AL42" s="191">
        <f t="shared" si="8"/>
        <v>0</v>
      </c>
      <c r="AM42" s="210">
        <v>0</v>
      </c>
      <c r="AN42" s="190">
        <v>0</v>
      </c>
      <c r="AO42" s="190">
        <v>0</v>
      </c>
      <c r="AP42" s="191">
        <f t="shared" si="9"/>
        <v>0</v>
      </c>
      <c r="AQ42" s="210">
        <v>0</v>
      </c>
      <c r="AR42" s="190">
        <v>0</v>
      </c>
      <c r="AS42" s="190">
        <v>0</v>
      </c>
      <c r="AT42" s="191">
        <f t="shared" si="10"/>
        <v>0</v>
      </c>
      <c r="AU42" s="194">
        <v>0</v>
      </c>
      <c r="AV42" s="190">
        <f t="shared" si="11"/>
        <v>0</v>
      </c>
      <c r="AW42" s="190">
        <f t="shared" si="12"/>
        <v>0</v>
      </c>
      <c r="AX42" s="190">
        <f t="shared" si="13"/>
        <v>5</v>
      </c>
      <c r="AY42" s="190">
        <f t="shared" si="14"/>
        <v>0</v>
      </c>
      <c r="AZ42" s="190">
        <f t="shared" si="15"/>
        <v>5</v>
      </c>
      <c r="BA42" s="190">
        <f t="shared" si="16"/>
        <v>5</v>
      </c>
      <c r="BB42" s="190" t="e">
        <f t="shared" si="22"/>
        <v>#DIV/0!</v>
      </c>
      <c r="BC42" s="190">
        <f t="shared" si="23"/>
        <v>0</v>
      </c>
      <c r="BD42" s="281">
        <f t="shared" si="24"/>
        <v>0</v>
      </c>
    </row>
    <row r="43" spans="1:56" ht="18" customHeight="1">
      <c r="A43" s="170">
        <v>35</v>
      </c>
      <c r="B43" s="138" t="s">
        <v>248</v>
      </c>
      <c r="C43" s="190">
        <v>0</v>
      </c>
      <c r="D43" s="190">
        <v>0</v>
      </c>
      <c r="E43" s="190">
        <v>0</v>
      </c>
      <c r="F43" s="191">
        <f t="shared" si="1"/>
        <v>0</v>
      </c>
      <c r="G43" s="190">
        <v>0</v>
      </c>
      <c r="H43" s="190">
        <v>0</v>
      </c>
      <c r="I43" s="190">
        <v>0</v>
      </c>
      <c r="J43" s="191">
        <f t="shared" si="2"/>
        <v>0</v>
      </c>
      <c r="K43" s="318">
        <v>0</v>
      </c>
      <c r="L43" s="318">
        <v>0</v>
      </c>
      <c r="M43" s="318">
        <v>0</v>
      </c>
      <c r="N43" s="319">
        <f t="shared" si="3"/>
        <v>0</v>
      </c>
      <c r="O43" s="386">
        <v>0</v>
      </c>
      <c r="P43" s="386">
        <v>0</v>
      </c>
      <c r="Q43" s="386">
        <v>0</v>
      </c>
      <c r="R43" s="386">
        <v>0</v>
      </c>
      <c r="S43" s="387">
        <f t="shared" si="4"/>
        <v>0</v>
      </c>
      <c r="T43" s="190">
        <v>0</v>
      </c>
      <c r="U43" s="190">
        <v>0</v>
      </c>
      <c r="V43" s="190">
        <v>0</v>
      </c>
      <c r="W43" s="190">
        <v>0</v>
      </c>
      <c r="X43" s="191">
        <f t="shared" si="5"/>
        <v>0</v>
      </c>
      <c r="Y43" s="318">
        <v>0</v>
      </c>
      <c r="Z43" s="318">
        <v>0</v>
      </c>
      <c r="AA43" s="318">
        <v>0</v>
      </c>
      <c r="AB43" s="318">
        <v>0</v>
      </c>
      <c r="AC43" s="319">
        <f t="shared" si="19"/>
        <v>0</v>
      </c>
      <c r="AD43" s="353">
        <v>0</v>
      </c>
      <c r="AE43" s="353">
        <v>0</v>
      </c>
      <c r="AF43" s="353">
        <v>0</v>
      </c>
      <c r="AG43" s="353">
        <v>0</v>
      </c>
      <c r="AH43" s="354">
        <f t="shared" si="20"/>
        <v>0</v>
      </c>
      <c r="AI43" s="210">
        <v>0</v>
      </c>
      <c r="AJ43" s="190">
        <v>0</v>
      </c>
      <c r="AK43" s="190">
        <v>0</v>
      </c>
      <c r="AL43" s="191">
        <f t="shared" si="8"/>
        <v>0</v>
      </c>
      <c r="AM43" s="210">
        <v>0</v>
      </c>
      <c r="AN43" s="190">
        <v>0</v>
      </c>
      <c r="AO43" s="190">
        <v>0</v>
      </c>
      <c r="AP43" s="191">
        <f t="shared" si="9"/>
        <v>0</v>
      </c>
      <c r="AQ43" s="210">
        <v>0</v>
      </c>
      <c r="AR43" s="190">
        <v>0</v>
      </c>
      <c r="AS43" s="190">
        <v>0</v>
      </c>
      <c r="AT43" s="191">
        <f t="shared" si="10"/>
        <v>0</v>
      </c>
      <c r="AU43" s="194">
        <v>0</v>
      </c>
      <c r="AV43" s="190">
        <f t="shared" si="11"/>
        <v>0</v>
      </c>
      <c r="AW43" s="190">
        <f t="shared" si="12"/>
        <v>0</v>
      </c>
      <c r="AX43" s="190">
        <f t="shared" si="13"/>
        <v>0</v>
      </c>
      <c r="AY43" s="190">
        <f t="shared" si="14"/>
        <v>0</v>
      </c>
      <c r="AZ43" s="190">
        <f t="shared" si="15"/>
        <v>0</v>
      </c>
      <c r="BA43" s="190">
        <f t="shared" si="16"/>
        <v>0</v>
      </c>
      <c r="BB43" s="190" t="e">
        <f>AV43/AW43</f>
        <v>#DIV/0!</v>
      </c>
      <c r="BC43" s="190" t="e">
        <f>AV43/AX43</f>
        <v>#DIV/0!</v>
      </c>
      <c r="BD43" s="281" t="e">
        <f>AV43/BA43</f>
        <v>#DIV/0!</v>
      </c>
    </row>
    <row r="44" spans="1:56" ht="18" customHeight="1">
      <c r="A44" s="170">
        <v>36</v>
      </c>
      <c r="B44" s="169" t="s">
        <v>181</v>
      </c>
      <c r="C44" s="190">
        <v>0</v>
      </c>
      <c r="D44" s="190">
        <v>0</v>
      </c>
      <c r="E44" s="190">
        <v>0</v>
      </c>
      <c r="F44" s="191">
        <f t="shared" si="1"/>
        <v>0</v>
      </c>
      <c r="G44" s="190">
        <v>0</v>
      </c>
      <c r="H44" s="190">
        <v>0</v>
      </c>
      <c r="I44" s="190">
        <v>0</v>
      </c>
      <c r="J44" s="191">
        <f t="shared" si="2"/>
        <v>0</v>
      </c>
      <c r="K44" s="326">
        <v>0</v>
      </c>
      <c r="L44" s="326">
        <v>0</v>
      </c>
      <c r="M44" s="326">
        <v>0</v>
      </c>
      <c r="N44" s="319">
        <f t="shared" si="3"/>
        <v>0</v>
      </c>
      <c r="O44" s="386">
        <v>0</v>
      </c>
      <c r="P44" s="386">
        <v>0</v>
      </c>
      <c r="Q44" s="386">
        <v>0</v>
      </c>
      <c r="R44" s="386">
        <v>0</v>
      </c>
      <c r="S44" s="387">
        <f t="shared" si="4"/>
        <v>0</v>
      </c>
      <c r="T44" s="190">
        <v>0</v>
      </c>
      <c r="U44" s="190">
        <v>0</v>
      </c>
      <c r="V44" s="190">
        <v>0</v>
      </c>
      <c r="W44" s="190">
        <v>0</v>
      </c>
      <c r="X44" s="191">
        <f t="shared" si="5"/>
        <v>0</v>
      </c>
      <c r="Y44" s="318">
        <v>0</v>
      </c>
      <c r="Z44" s="318">
        <v>0</v>
      </c>
      <c r="AA44" s="318">
        <v>0</v>
      </c>
      <c r="AB44" s="318">
        <v>56</v>
      </c>
      <c r="AC44" s="319">
        <f t="shared" si="19"/>
        <v>56</v>
      </c>
      <c r="AD44" s="353">
        <v>0</v>
      </c>
      <c r="AE44" s="353">
        <v>0</v>
      </c>
      <c r="AF44" s="353">
        <v>0</v>
      </c>
      <c r="AG44" s="353">
        <v>0</v>
      </c>
      <c r="AH44" s="354">
        <f t="shared" si="20"/>
        <v>0</v>
      </c>
      <c r="AI44" s="210">
        <v>0</v>
      </c>
      <c r="AJ44" s="190">
        <v>0</v>
      </c>
      <c r="AK44" s="190">
        <v>0</v>
      </c>
      <c r="AL44" s="191">
        <f t="shared" si="8"/>
        <v>0</v>
      </c>
      <c r="AM44" s="210">
        <v>0</v>
      </c>
      <c r="AN44" s="190">
        <v>0</v>
      </c>
      <c r="AO44" s="190">
        <v>0</v>
      </c>
      <c r="AP44" s="191">
        <f t="shared" si="9"/>
        <v>0</v>
      </c>
      <c r="AQ44" s="210">
        <v>0</v>
      </c>
      <c r="AR44" s="190">
        <v>0</v>
      </c>
      <c r="AS44" s="190">
        <v>0</v>
      </c>
      <c r="AT44" s="191">
        <f t="shared" si="10"/>
        <v>0</v>
      </c>
      <c r="AU44" s="192">
        <v>0</v>
      </c>
      <c r="AV44" s="190">
        <f t="shared" si="11"/>
        <v>0</v>
      </c>
      <c r="AW44" s="190">
        <f t="shared" si="12"/>
        <v>0</v>
      </c>
      <c r="AX44" s="190">
        <f t="shared" si="13"/>
        <v>0</v>
      </c>
      <c r="AY44" s="190">
        <f t="shared" si="14"/>
        <v>56</v>
      </c>
      <c r="AZ44" s="190">
        <f t="shared" si="15"/>
        <v>56</v>
      </c>
      <c r="BA44" s="190">
        <f t="shared" si="16"/>
        <v>0</v>
      </c>
      <c r="BB44" s="190" t="e">
        <f t="shared" si="22"/>
        <v>#DIV/0!</v>
      </c>
      <c r="BC44" s="190" t="e">
        <f t="shared" si="23"/>
        <v>#DIV/0!</v>
      </c>
      <c r="BD44" s="281" t="e">
        <f t="shared" si="24"/>
        <v>#DIV/0!</v>
      </c>
    </row>
    <row r="45" spans="1:56" ht="18" customHeight="1">
      <c r="A45" s="170">
        <v>37</v>
      </c>
      <c r="B45" s="176" t="s">
        <v>182</v>
      </c>
      <c r="C45" s="202">
        <v>0</v>
      </c>
      <c r="D45" s="202">
        <v>0</v>
      </c>
      <c r="E45" s="202">
        <v>0</v>
      </c>
      <c r="F45" s="191">
        <f t="shared" si="1"/>
        <v>0</v>
      </c>
      <c r="G45" s="202">
        <v>0</v>
      </c>
      <c r="H45" s="202">
        <v>0</v>
      </c>
      <c r="I45" s="202">
        <v>0</v>
      </c>
      <c r="J45" s="191">
        <f t="shared" si="2"/>
        <v>0</v>
      </c>
      <c r="K45" s="326">
        <v>0</v>
      </c>
      <c r="L45" s="326">
        <v>0</v>
      </c>
      <c r="M45" s="326">
        <v>0</v>
      </c>
      <c r="N45" s="319">
        <f t="shared" si="3"/>
        <v>0</v>
      </c>
      <c r="O45" s="386">
        <v>0</v>
      </c>
      <c r="P45" s="386">
        <v>0</v>
      </c>
      <c r="Q45" s="386">
        <v>0</v>
      </c>
      <c r="R45" s="386">
        <v>0</v>
      </c>
      <c r="S45" s="387">
        <f t="shared" si="4"/>
        <v>0</v>
      </c>
      <c r="T45" s="202">
        <v>0</v>
      </c>
      <c r="U45" s="202">
        <v>0</v>
      </c>
      <c r="V45" s="202">
        <v>0</v>
      </c>
      <c r="W45" s="202">
        <v>0</v>
      </c>
      <c r="X45" s="191">
        <f t="shared" si="5"/>
        <v>0</v>
      </c>
      <c r="Y45" s="318">
        <v>0</v>
      </c>
      <c r="Z45" s="318">
        <v>0</v>
      </c>
      <c r="AA45" s="318">
        <v>0</v>
      </c>
      <c r="AB45" s="318">
        <v>38</v>
      </c>
      <c r="AC45" s="319">
        <f t="shared" si="19"/>
        <v>38</v>
      </c>
      <c r="AD45" s="353">
        <v>0</v>
      </c>
      <c r="AE45" s="353">
        <v>0</v>
      </c>
      <c r="AF45" s="353">
        <v>0</v>
      </c>
      <c r="AG45" s="353">
        <v>0</v>
      </c>
      <c r="AH45" s="354">
        <f t="shared" si="20"/>
        <v>0</v>
      </c>
      <c r="AI45" s="214">
        <v>0</v>
      </c>
      <c r="AJ45" s="190">
        <v>0</v>
      </c>
      <c r="AK45" s="190">
        <v>0</v>
      </c>
      <c r="AL45" s="191">
        <f t="shared" si="8"/>
        <v>0</v>
      </c>
      <c r="AM45" s="212">
        <v>0</v>
      </c>
      <c r="AN45" s="190">
        <v>0</v>
      </c>
      <c r="AO45" s="190">
        <v>0</v>
      </c>
      <c r="AP45" s="191">
        <f t="shared" si="9"/>
        <v>0</v>
      </c>
      <c r="AQ45" s="212">
        <v>0</v>
      </c>
      <c r="AR45" s="190">
        <v>0</v>
      </c>
      <c r="AS45" s="190">
        <v>0</v>
      </c>
      <c r="AT45" s="191">
        <f t="shared" si="10"/>
        <v>0</v>
      </c>
      <c r="AU45" s="203">
        <v>0</v>
      </c>
      <c r="AV45" s="190">
        <f t="shared" si="11"/>
        <v>0</v>
      </c>
      <c r="AW45" s="190">
        <f t="shared" si="12"/>
        <v>0</v>
      </c>
      <c r="AX45" s="190">
        <f t="shared" si="13"/>
        <v>0</v>
      </c>
      <c r="AY45" s="190">
        <f t="shared" si="14"/>
        <v>38</v>
      </c>
      <c r="AZ45" s="190">
        <f t="shared" si="15"/>
        <v>38</v>
      </c>
      <c r="BA45" s="190">
        <f t="shared" si="16"/>
        <v>0</v>
      </c>
      <c r="BB45" s="190" t="e">
        <f t="shared" si="22"/>
        <v>#DIV/0!</v>
      </c>
      <c r="BC45" s="190" t="e">
        <f t="shared" si="23"/>
        <v>#DIV/0!</v>
      </c>
      <c r="BD45" s="281" t="e">
        <f t="shared" si="24"/>
        <v>#DIV/0!</v>
      </c>
    </row>
    <row r="46" spans="1:56" ht="18" customHeight="1">
      <c r="A46" s="170">
        <v>38</v>
      </c>
      <c r="B46" s="176" t="s">
        <v>183</v>
      </c>
      <c r="C46" s="202">
        <v>0</v>
      </c>
      <c r="D46" s="202">
        <v>0</v>
      </c>
      <c r="E46" s="202">
        <v>0</v>
      </c>
      <c r="F46" s="191">
        <f t="shared" si="1"/>
        <v>0</v>
      </c>
      <c r="G46" s="202">
        <v>0</v>
      </c>
      <c r="H46" s="202">
        <v>1</v>
      </c>
      <c r="I46" s="202">
        <v>1</v>
      </c>
      <c r="J46" s="191">
        <f t="shared" si="2"/>
        <v>2</v>
      </c>
      <c r="K46" s="326">
        <v>0</v>
      </c>
      <c r="L46" s="326">
        <v>0</v>
      </c>
      <c r="M46" s="326">
        <v>0</v>
      </c>
      <c r="N46" s="319">
        <f t="shared" si="3"/>
        <v>0</v>
      </c>
      <c r="O46" s="386">
        <v>0</v>
      </c>
      <c r="P46" s="386">
        <v>0</v>
      </c>
      <c r="Q46" s="386">
        <v>0</v>
      </c>
      <c r="R46" s="386">
        <v>0</v>
      </c>
      <c r="S46" s="387">
        <f t="shared" si="4"/>
        <v>0</v>
      </c>
      <c r="T46" s="202">
        <v>0</v>
      </c>
      <c r="U46" s="202">
        <v>0</v>
      </c>
      <c r="V46" s="202">
        <v>1</v>
      </c>
      <c r="W46" s="202">
        <v>0</v>
      </c>
      <c r="X46" s="191">
        <f t="shared" si="5"/>
        <v>1</v>
      </c>
      <c r="Y46" s="318">
        <v>0</v>
      </c>
      <c r="Z46" s="318">
        <v>0</v>
      </c>
      <c r="AA46" s="318">
        <v>0</v>
      </c>
      <c r="AB46" s="318">
        <v>0</v>
      </c>
      <c r="AC46" s="319">
        <f t="shared" si="19"/>
        <v>0</v>
      </c>
      <c r="AD46" s="353">
        <v>0</v>
      </c>
      <c r="AE46" s="353">
        <v>0</v>
      </c>
      <c r="AF46" s="353">
        <v>0</v>
      </c>
      <c r="AG46" s="353">
        <v>0</v>
      </c>
      <c r="AH46" s="354">
        <f t="shared" si="20"/>
        <v>0</v>
      </c>
      <c r="AI46" s="214">
        <v>0</v>
      </c>
      <c r="AJ46" s="190">
        <v>0</v>
      </c>
      <c r="AK46" s="190">
        <v>0</v>
      </c>
      <c r="AL46" s="191">
        <f t="shared" si="8"/>
        <v>0</v>
      </c>
      <c r="AM46" s="213">
        <v>0</v>
      </c>
      <c r="AN46" s="190">
        <v>0</v>
      </c>
      <c r="AO46" s="190">
        <v>0</v>
      </c>
      <c r="AP46" s="191">
        <f t="shared" si="9"/>
        <v>0</v>
      </c>
      <c r="AQ46" s="213">
        <v>0</v>
      </c>
      <c r="AR46" s="190">
        <v>0</v>
      </c>
      <c r="AS46" s="190">
        <v>0</v>
      </c>
      <c r="AT46" s="191">
        <f t="shared" si="10"/>
        <v>0</v>
      </c>
      <c r="AU46" s="203">
        <v>0</v>
      </c>
      <c r="AV46" s="190">
        <f t="shared" si="11"/>
        <v>0</v>
      </c>
      <c r="AW46" s="190">
        <f t="shared" si="12"/>
        <v>1</v>
      </c>
      <c r="AX46" s="190">
        <f t="shared" si="13"/>
        <v>2</v>
      </c>
      <c r="AY46" s="190">
        <f t="shared" si="14"/>
        <v>0</v>
      </c>
      <c r="AZ46" s="190">
        <f t="shared" si="15"/>
        <v>3</v>
      </c>
      <c r="BA46" s="190">
        <f t="shared" si="16"/>
        <v>3</v>
      </c>
      <c r="BB46" s="190">
        <f t="shared" si="22"/>
        <v>0</v>
      </c>
      <c r="BC46" s="190">
        <f t="shared" si="23"/>
        <v>0</v>
      </c>
      <c r="BD46" s="281">
        <f t="shared" si="24"/>
        <v>0</v>
      </c>
    </row>
    <row r="47" spans="1:56" ht="18" customHeight="1">
      <c r="A47" s="170">
        <v>39</v>
      </c>
      <c r="B47" s="479" t="s">
        <v>303</v>
      </c>
      <c r="C47" s="202">
        <v>0</v>
      </c>
      <c r="D47" s="202">
        <v>0</v>
      </c>
      <c r="E47" s="202">
        <v>0</v>
      </c>
      <c r="F47" s="191">
        <f>SUM(C47:E47)</f>
        <v>0</v>
      </c>
      <c r="G47" s="202">
        <v>1</v>
      </c>
      <c r="H47" s="202">
        <v>0</v>
      </c>
      <c r="I47" s="202">
        <v>0</v>
      </c>
      <c r="J47" s="191">
        <f>SUM(G47:I47)</f>
        <v>1</v>
      </c>
      <c r="K47" s="326">
        <v>0</v>
      </c>
      <c r="L47" s="326">
        <v>0</v>
      </c>
      <c r="M47" s="326">
        <v>0</v>
      </c>
      <c r="N47" s="319">
        <f>SUM(K47:M47)</f>
        <v>0</v>
      </c>
      <c r="O47" s="386">
        <v>0</v>
      </c>
      <c r="P47" s="386">
        <v>0</v>
      </c>
      <c r="Q47" s="386">
        <v>0</v>
      </c>
      <c r="R47" s="386">
        <v>0</v>
      </c>
      <c r="S47" s="387">
        <f>SUM(O47:R47)</f>
        <v>0</v>
      </c>
      <c r="T47" s="202">
        <v>0</v>
      </c>
      <c r="U47" s="202">
        <v>0</v>
      </c>
      <c r="V47" s="202">
        <v>0</v>
      </c>
      <c r="W47" s="202">
        <v>0</v>
      </c>
      <c r="X47" s="191">
        <f>SUM(T47:W47)</f>
        <v>0</v>
      </c>
      <c r="Y47" s="318">
        <v>0</v>
      </c>
      <c r="Z47" s="318">
        <v>0</v>
      </c>
      <c r="AA47" s="318">
        <v>0</v>
      </c>
      <c r="AB47" s="318">
        <v>0</v>
      </c>
      <c r="AC47" s="319">
        <f>SUM(Y47:AB47)</f>
        <v>0</v>
      </c>
      <c r="AD47" s="353">
        <v>0</v>
      </c>
      <c r="AE47" s="353">
        <v>0</v>
      </c>
      <c r="AF47" s="353">
        <v>0</v>
      </c>
      <c r="AG47" s="353">
        <v>0</v>
      </c>
      <c r="AH47" s="354">
        <f>SUM(AD47:AG47)</f>
        <v>0</v>
      </c>
      <c r="AI47" s="214">
        <v>0</v>
      </c>
      <c r="AJ47" s="190">
        <v>0</v>
      </c>
      <c r="AK47" s="190">
        <v>0</v>
      </c>
      <c r="AL47" s="191">
        <f>SUM(AI47:AK47)</f>
        <v>0</v>
      </c>
      <c r="AM47" s="213">
        <v>0</v>
      </c>
      <c r="AN47" s="190">
        <v>0</v>
      </c>
      <c r="AO47" s="190">
        <v>0</v>
      </c>
      <c r="AP47" s="191">
        <f>SUM(AM47:AO47)</f>
        <v>0</v>
      </c>
      <c r="AQ47" s="213">
        <v>0</v>
      </c>
      <c r="AR47" s="190">
        <v>0</v>
      </c>
      <c r="AS47" s="190">
        <v>0</v>
      </c>
      <c r="AT47" s="191">
        <f>SUM(AQ47:AS47)</f>
        <v>0</v>
      </c>
      <c r="AU47" s="203">
        <v>0</v>
      </c>
      <c r="AV47" s="190">
        <f>SUM(C47,G47,K47,O47,T47,Y47,AD47,AI47,AM47,AQ47)</f>
        <v>1</v>
      </c>
      <c r="AW47" s="190">
        <f>SUM(D47,H47,L47,P47,U47,Z47,AE47,AJ47,AN47,AR47)</f>
        <v>0</v>
      </c>
      <c r="AX47" s="190">
        <f>SUM(E47,I47,M47,Q47,V47,AA47,AF47,AK47,AO47,AS47)</f>
        <v>0</v>
      </c>
      <c r="AY47" s="190">
        <f>SUM(R47,W47,AB47,AG47,AU47)</f>
        <v>0</v>
      </c>
      <c r="AZ47" s="190">
        <f>SUM(AV47:AY47)</f>
        <v>1</v>
      </c>
      <c r="BA47" s="190">
        <f>SUM(AW47,AX47)</f>
        <v>0</v>
      </c>
      <c r="BB47" s="190" t="e">
        <f>AV47/AW47</f>
        <v>#DIV/0!</v>
      </c>
      <c r="BC47" s="190" t="e">
        <f>AV47/AX47</f>
        <v>#DIV/0!</v>
      </c>
      <c r="BD47" s="281" t="e">
        <f>AV47/BA47</f>
        <v>#DIV/0!</v>
      </c>
    </row>
    <row r="48" spans="1:56" ht="18" customHeight="1">
      <c r="A48" s="170">
        <v>40</v>
      </c>
      <c r="B48" s="136" t="s">
        <v>163</v>
      </c>
      <c r="C48" s="193">
        <v>0</v>
      </c>
      <c r="D48" s="193">
        <v>22</v>
      </c>
      <c r="E48" s="193">
        <v>51</v>
      </c>
      <c r="F48" s="191">
        <f t="shared" si="1"/>
        <v>73</v>
      </c>
      <c r="G48" s="193">
        <v>0</v>
      </c>
      <c r="H48" s="193">
        <v>5</v>
      </c>
      <c r="I48" s="193">
        <v>5</v>
      </c>
      <c r="J48" s="191">
        <f t="shared" si="2"/>
        <v>10</v>
      </c>
      <c r="K48" s="326">
        <v>0</v>
      </c>
      <c r="L48" s="326">
        <v>10</v>
      </c>
      <c r="M48" s="326">
        <v>50</v>
      </c>
      <c r="N48" s="319">
        <f t="shared" si="3"/>
        <v>60</v>
      </c>
      <c r="O48" s="386">
        <v>0</v>
      </c>
      <c r="P48" s="386">
        <v>0</v>
      </c>
      <c r="Q48" s="386">
        <v>0</v>
      </c>
      <c r="R48" s="386">
        <v>0</v>
      </c>
      <c r="S48" s="387">
        <f t="shared" si="4"/>
        <v>0</v>
      </c>
      <c r="T48" s="193">
        <v>0</v>
      </c>
      <c r="U48" s="193">
        <v>0</v>
      </c>
      <c r="V48" s="193">
        <v>0</v>
      </c>
      <c r="W48" s="193">
        <v>0</v>
      </c>
      <c r="X48" s="191">
        <f t="shared" si="5"/>
        <v>0</v>
      </c>
      <c r="Y48" s="318">
        <v>0</v>
      </c>
      <c r="Z48" s="318">
        <v>1</v>
      </c>
      <c r="AA48" s="318">
        <v>7</v>
      </c>
      <c r="AB48" s="318">
        <v>81</v>
      </c>
      <c r="AC48" s="319">
        <f t="shared" si="19"/>
        <v>89</v>
      </c>
      <c r="AD48" s="353">
        <v>0</v>
      </c>
      <c r="AE48" s="353">
        <v>0</v>
      </c>
      <c r="AF48" s="353">
        <v>0</v>
      </c>
      <c r="AG48" s="353">
        <v>0</v>
      </c>
      <c r="AH48" s="354">
        <f t="shared" si="20"/>
        <v>0</v>
      </c>
      <c r="AI48" s="210">
        <v>0</v>
      </c>
      <c r="AJ48" s="210">
        <v>0</v>
      </c>
      <c r="AK48" s="190">
        <v>0</v>
      </c>
      <c r="AL48" s="191">
        <f t="shared" si="8"/>
        <v>0</v>
      </c>
      <c r="AM48" s="210">
        <v>0</v>
      </c>
      <c r="AN48" s="210">
        <v>0</v>
      </c>
      <c r="AO48" s="190">
        <v>0</v>
      </c>
      <c r="AP48" s="191">
        <f t="shared" si="9"/>
        <v>0</v>
      </c>
      <c r="AQ48" s="210">
        <v>0</v>
      </c>
      <c r="AR48" s="190">
        <v>0</v>
      </c>
      <c r="AS48" s="190">
        <v>0</v>
      </c>
      <c r="AT48" s="191">
        <f t="shared" si="10"/>
        <v>0</v>
      </c>
      <c r="AU48" s="194">
        <v>185</v>
      </c>
      <c r="AV48" s="190">
        <f t="shared" si="11"/>
        <v>0</v>
      </c>
      <c r="AW48" s="190">
        <f t="shared" si="12"/>
        <v>38</v>
      </c>
      <c r="AX48" s="190">
        <f t="shared" si="13"/>
        <v>113</v>
      </c>
      <c r="AY48" s="190">
        <f t="shared" si="14"/>
        <v>266</v>
      </c>
      <c r="AZ48" s="190">
        <f t="shared" si="15"/>
        <v>417</v>
      </c>
      <c r="BA48" s="190">
        <f t="shared" si="16"/>
        <v>151</v>
      </c>
      <c r="BB48" s="190">
        <f t="shared" si="17"/>
        <v>0</v>
      </c>
      <c r="BC48" s="190">
        <f t="shared" si="18"/>
        <v>0</v>
      </c>
      <c r="BD48" s="281">
        <f t="shared" si="21"/>
        <v>0</v>
      </c>
    </row>
    <row r="49" spans="1:56" ht="18" customHeight="1">
      <c r="A49" s="170">
        <v>41</v>
      </c>
      <c r="B49" s="176" t="s">
        <v>164</v>
      </c>
      <c r="C49" s="202">
        <v>101</v>
      </c>
      <c r="D49" s="202">
        <v>23</v>
      </c>
      <c r="E49" s="202">
        <v>20</v>
      </c>
      <c r="F49" s="184">
        <f t="shared" si="1"/>
        <v>144</v>
      </c>
      <c r="G49" s="202">
        <v>36</v>
      </c>
      <c r="H49" s="202">
        <v>2</v>
      </c>
      <c r="I49" s="202">
        <v>2</v>
      </c>
      <c r="J49" s="184">
        <f t="shared" si="2"/>
        <v>40</v>
      </c>
      <c r="K49" s="327">
        <v>0</v>
      </c>
      <c r="L49" s="327">
        <v>4</v>
      </c>
      <c r="M49" s="327">
        <v>4</v>
      </c>
      <c r="N49" s="313">
        <f t="shared" si="3"/>
        <v>8</v>
      </c>
      <c r="O49" s="380">
        <v>0</v>
      </c>
      <c r="P49" s="380">
        <v>1</v>
      </c>
      <c r="Q49" s="380">
        <v>0</v>
      </c>
      <c r="R49" s="380">
        <v>0</v>
      </c>
      <c r="S49" s="381">
        <f t="shared" si="4"/>
        <v>1</v>
      </c>
      <c r="T49" s="202">
        <v>0</v>
      </c>
      <c r="U49" s="202">
        <v>0</v>
      </c>
      <c r="V49" s="202">
        <v>0</v>
      </c>
      <c r="W49" s="202">
        <v>0</v>
      </c>
      <c r="X49" s="184">
        <f t="shared" si="5"/>
        <v>0</v>
      </c>
      <c r="Y49" s="312">
        <v>1</v>
      </c>
      <c r="Z49" s="312">
        <v>5</v>
      </c>
      <c r="AA49" s="312">
        <v>11</v>
      </c>
      <c r="AB49" s="312">
        <v>11</v>
      </c>
      <c r="AC49" s="313">
        <f t="shared" si="19"/>
        <v>28</v>
      </c>
      <c r="AD49" s="347">
        <v>0</v>
      </c>
      <c r="AE49" s="347">
        <v>0</v>
      </c>
      <c r="AF49" s="347">
        <v>0</v>
      </c>
      <c r="AG49" s="347">
        <v>0</v>
      </c>
      <c r="AH49" s="348">
        <f t="shared" si="20"/>
        <v>0</v>
      </c>
      <c r="AI49" s="213">
        <v>1</v>
      </c>
      <c r="AJ49" s="202">
        <v>0</v>
      </c>
      <c r="AK49" s="183">
        <v>0</v>
      </c>
      <c r="AL49" s="184">
        <f t="shared" si="8"/>
        <v>1</v>
      </c>
      <c r="AM49" s="213">
        <v>0</v>
      </c>
      <c r="AN49" s="213">
        <v>0</v>
      </c>
      <c r="AO49" s="183">
        <v>0</v>
      </c>
      <c r="AP49" s="184">
        <f t="shared" si="9"/>
        <v>0</v>
      </c>
      <c r="AQ49" s="213">
        <v>0</v>
      </c>
      <c r="AR49" s="183">
        <v>0</v>
      </c>
      <c r="AS49" s="183">
        <v>0</v>
      </c>
      <c r="AT49" s="184">
        <f t="shared" si="10"/>
        <v>0</v>
      </c>
      <c r="AU49" s="203">
        <v>84</v>
      </c>
      <c r="AV49" s="190">
        <f t="shared" si="11"/>
        <v>139</v>
      </c>
      <c r="AW49" s="190">
        <f t="shared" si="12"/>
        <v>35</v>
      </c>
      <c r="AX49" s="190">
        <f t="shared" si="13"/>
        <v>37</v>
      </c>
      <c r="AY49" s="190">
        <f t="shared" si="14"/>
        <v>95</v>
      </c>
      <c r="AZ49" s="190">
        <f t="shared" si="15"/>
        <v>306</v>
      </c>
      <c r="BA49" s="183">
        <f t="shared" si="16"/>
        <v>72</v>
      </c>
      <c r="BB49" s="183">
        <f t="shared" si="17"/>
        <v>3.9714285714285715</v>
      </c>
      <c r="BC49" s="183">
        <f t="shared" si="18"/>
        <v>3.7567567567567566</v>
      </c>
      <c r="BD49" s="287">
        <f t="shared" si="21"/>
        <v>1.9305555555555556</v>
      </c>
    </row>
    <row r="50" spans="1:56" ht="18" customHeight="1">
      <c r="A50" s="170">
        <v>42</v>
      </c>
      <c r="B50" s="176" t="s">
        <v>165</v>
      </c>
      <c r="C50" s="202">
        <v>0</v>
      </c>
      <c r="D50" s="202">
        <v>0</v>
      </c>
      <c r="E50" s="202">
        <v>0</v>
      </c>
      <c r="F50" s="408">
        <f>SUM(C50:E50)</f>
        <v>0</v>
      </c>
      <c r="G50" s="202">
        <v>0</v>
      </c>
      <c r="H50" s="202">
        <v>0</v>
      </c>
      <c r="I50" s="202">
        <v>0</v>
      </c>
      <c r="J50" s="408">
        <f>SUM(G50:I50)</f>
        <v>0</v>
      </c>
      <c r="K50" s="327">
        <v>0</v>
      </c>
      <c r="L50" s="327">
        <v>0</v>
      </c>
      <c r="M50" s="327">
        <v>0</v>
      </c>
      <c r="N50" s="409">
        <f>SUM(K50:M50)</f>
        <v>0</v>
      </c>
      <c r="O50" s="397">
        <v>0</v>
      </c>
      <c r="P50" s="397">
        <v>0</v>
      </c>
      <c r="Q50" s="397">
        <v>0</v>
      </c>
      <c r="R50" s="397">
        <v>0</v>
      </c>
      <c r="S50" s="410">
        <f>SUM(O50:R50)</f>
        <v>0</v>
      </c>
      <c r="T50" s="202">
        <v>0</v>
      </c>
      <c r="U50" s="202">
        <v>0</v>
      </c>
      <c r="V50" s="195">
        <v>0</v>
      </c>
      <c r="W50" s="202">
        <v>0</v>
      </c>
      <c r="X50" s="408">
        <f>SUM(T50:W50)</f>
        <v>0</v>
      </c>
      <c r="Y50" s="327">
        <v>0</v>
      </c>
      <c r="Z50" s="327">
        <v>2</v>
      </c>
      <c r="AA50" s="327">
        <v>1</v>
      </c>
      <c r="AB50" s="327">
        <v>1</v>
      </c>
      <c r="AC50" s="409">
        <f t="shared" si="19"/>
        <v>4</v>
      </c>
      <c r="AD50" s="411">
        <v>0</v>
      </c>
      <c r="AE50" s="411">
        <v>0</v>
      </c>
      <c r="AF50" s="411">
        <v>0</v>
      </c>
      <c r="AG50" s="411">
        <v>0</v>
      </c>
      <c r="AH50" s="412">
        <f t="shared" si="20"/>
        <v>0</v>
      </c>
      <c r="AI50" s="214">
        <v>0</v>
      </c>
      <c r="AJ50" s="214">
        <v>0</v>
      </c>
      <c r="AK50" s="202">
        <v>0</v>
      </c>
      <c r="AL50" s="408">
        <f>SUM(AI50:AK50)</f>
        <v>0</v>
      </c>
      <c r="AM50" s="214">
        <v>0</v>
      </c>
      <c r="AN50" s="214">
        <v>0</v>
      </c>
      <c r="AO50" s="202">
        <v>0</v>
      </c>
      <c r="AP50" s="408">
        <f>SUM(AM50:AO50)</f>
        <v>0</v>
      </c>
      <c r="AQ50" s="214">
        <v>0</v>
      </c>
      <c r="AR50" s="202">
        <v>0</v>
      </c>
      <c r="AS50" s="202">
        <v>0</v>
      </c>
      <c r="AT50" s="408">
        <f>SUM(AQ50:AS50)</f>
        <v>0</v>
      </c>
      <c r="AU50" s="203">
        <v>6</v>
      </c>
      <c r="AV50" s="183">
        <f t="shared" si="11"/>
        <v>0</v>
      </c>
      <c r="AW50" s="183">
        <f t="shared" si="12"/>
        <v>2</v>
      </c>
      <c r="AX50" s="183">
        <f t="shared" si="13"/>
        <v>1</v>
      </c>
      <c r="AY50" s="183">
        <f t="shared" si="14"/>
        <v>7</v>
      </c>
      <c r="AZ50" s="183">
        <f t="shared" si="15"/>
        <v>10</v>
      </c>
      <c r="BA50" s="202">
        <f t="shared" si="16"/>
        <v>3</v>
      </c>
      <c r="BB50" s="202">
        <f>AV50/AW50</f>
        <v>0</v>
      </c>
      <c r="BC50" s="202">
        <f>AV50/AX50</f>
        <v>0</v>
      </c>
      <c r="BD50" s="332">
        <f>AV50/BA50</f>
        <v>0</v>
      </c>
    </row>
    <row r="51" spans="1:56" ht="18" customHeight="1">
      <c r="A51" s="222"/>
      <c r="B51" s="95"/>
      <c r="C51" s="220"/>
      <c r="D51" s="220"/>
      <c r="E51" s="220"/>
      <c r="F51" s="218"/>
      <c r="G51" s="220"/>
      <c r="H51" s="220"/>
      <c r="I51" s="220"/>
      <c r="J51" s="218"/>
      <c r="K51" s="322"/>
      <c r="L51" s="322"/>
      <c r="M51" s="322"/>
      <c r="N51" s="320"/>
      <c r="O51" s="395"/>
      <c r="P51" s="395"/>
      <c r="Q51" s="395"/>
      <c r="R51" s="395"/>
      <c r="S51" s="396"/>
      <c r="T51" s="220"/>
      <c r="U51" s="220"/>
      <c r="V51" s="366" t="s">
        <v>322</v>
      </c>
      <c r="W51" s="220"/>
      <c r="X51" s="218"/>
      <c r="Y51" s="322"/>
      <c r="Z51" s="322"/>
      <c r="AA51" s="330"/>
      <c r="AB51" s="322"/>
      <c r="AC51" s="320"/>
      <c r="AD51" s="359"/>
      <c r="AE51" s="359"/>
      <c r="AF51" s="360"/>
      <c r="AG51" s="359"/>
      <c r="AH51" s="357"/>
      <c r="AI51" s="219"/>
      <c r="AJ51" s="219"/>
      <c r="AK51" s="220"/>
      <c r="AL51" s="218"/>
      <c r="AM51" s="219"/>
      <c r="AN51" s="219"/>
      <c r="AO51" s="220"/>
      <c r="AP51" s="218"/>
      <c r="AQ51" s="219"/>
      <c r="AR51" s="220"/>
      <c r="AS51" s="220"/>
      <c r="AT51" s="218"/>
      <c r="AU51" s="221"/>
      <c r="AV51" s="220"/>
      <c r="AW51" s="220"/>
      <c r="AX51" s="220"/>
      <c r="AY51" s="220"/>
      <c r="AZ51" s="220"/>
      <c r="BA51" s="220"/>
      <c r="BB51" s="220"/>
      <c r="BC51" s="220"/>
      <c r="BD51" s="283"/>
    </row>
    <row r="52" spans="1:56" ht="18" customHeight="1">
      <c r="A52" s="480">
        <v>43</v>
      </c>
      <c r="B52" s="176" t="s">
        <v>166</v>
      </c>
      <c r="C52" s="202">
        <v>35</v>
      </c>
      <c r="D52" s="202">
        <v>7</v>
      </c>
      <c r="E52" s="202">
        <v>14</v>
      </c>
      <c r="F52" s="408">
        <f>SUM(C52:E52)</f>
        <v>56</v>
      </c>
      <c r="G52" s="202">
        <v>16</v>
      </c>
      <c r="H52" s="202">
        <v>0</v>
      </c>
      <c r="I52" s="202">
        <v>0</v>
      </c>
      <c r="J52" s="408">
        <f>SUM(G52:I52)</f>
        <v>16</v>
      </c>
      <c r="K52" s="327">
        <v>3</v>
      </c>
      <c r="L52" s="327">
        <v>2</v>
      </c>
      <c r="M52" s="327">
        <v>6</v>
      </c>
      <c r="N52" s="409">
        <f>SUM(K52:M52)</f>
        <v>11</v>
      </c>
      <c r="O52" s="397">
        <v>0</v>
      </c>
      <c r="P52" s="397">
        <v>0</v>
      </c>
      <c r="Q52" s="397">
        <v>0</v>
      </c>
      <c r="R52" s="397">
        <v>0</v>
      </c>
      <c r="S52" s="410">
        <f>SUM(O52:R52)</f>
        <v>0</v>
      </c>
      <c r="T52" s="202">
        <v>0</v>
      </c>
      <c r="U52" s="202">
        <v>0</v>
      </c>
      <c r="V52" s="202">
        <v>0</v>
      </c>
      <c r="W52" s="202">
        <v>0</v>
      </c>
      <c r="X52" s="408">
        <f>SUM(T52:W52)</f>
        <v>0</v>
      </c>
      <c r="Y52" s="327">
        <v>0</v>
      </c>
      <c r="Z52" s="327">
        <v>5</v>
      </c>
      <c r="AA52" s="327">
        <v>31</v>
      </c>
      <c r="AB52" s="327">
        <v>14</v>
      </c>
      <c r="AC52" s="409">
        <f>SUM(Y52:AB52)</f>
        <v>50</v>
      </c>
      <c r="AD52" s="411">
        <v>0</v>
      </c>
      <c r="AE52" s="411">
        <v>0</v>
      </c>
      <c r="AF52" s="411">
        <v>0</v>
      </c>
      <c r="AG52" s="411">
        <v>0</v>
      </c>
      <c r="AH52" s="412">
        <f>SUM(AD52:AG52)</f>
        <v>0</v>
      </c>
      <c r="AI52" s="214">
        <v>0</v>
      </c>
      <c r="AJ52" s="214">
        <v>0</v>
      </c>
      <c r="AK52" s="202">
        <v>0</v>
      </c>
      <c r="AL52" s="408">
        <f>SUM(AI52:AK52)</f>
        <v>0</v>
      </c>
      <c r="AM52" s="214">
        <v>0</v>
      </c>
      <c r="AN52" s="214">
        <v>0</v>
      </c>
      <c r="AO52" s="202">
        <v>0</v>
      </c>
      <c r="AP52" s="408">
        <f>SUM(AM52:AO52)</f>
        <v>0</v>
      </c>
      <c r="AQ52" s="214">
        <v>2</v>
      </c>
      <c r="AR52" s="202">
        <v>0</v>
      </c>
      <c r="AS52" s="202">
        <v>0</v>
      </c>
      <c r="AT52" s="408">
        <f>SUM(AQ52:AS52)</f>
        <v>2</v>
      </c>
      <c r="AU52" s="203">
        <v>26</v>
      </c>
      <c r="AV52" s="202">
        <f>SUM(C52,G52,K52,O52,T52,Y52,AD52,AI52,AM52,AQ52)</f>
        <v>56</v>
      </c>
      <c r="AW52" s="202">
        <f>SUM(D52,H52,L52,P52,U52,Z52,AE52,AJ52,AN52,AR52)</f>
        <v>14</v>
      </c>
      <c r="AX52" s="202">
        <f>SUM(E52,I52,M52,Q52,V52,AA52,AF52,AK52,AO52,AS52)</f>
        <v>51</v>
      </c>
      <c r="AY52" s="202">
        <f>SUM(R52,W52,AB52,AG52,AU52)</f>
        <v>40</v>
      </c>
      <c r="AZ52" s="202">
        <f>SUM(AV52:AY52)</f>
        <v>161</v>
      </c>
      <c r="BA52" s="202">
        <f>SUM(AW52,AX52)</f>
        <v>65</v>
      </c>
      <c r="BB52" s="202">
        <f>AV52/AW52</f>
        <v>4</v>
      </c>
      <c r="BC52" s="202">
        <f>AV52/AX52</f>
        <v>1.0980392156862746</v>
      </c>
      <c r="BD52" s="332">
        <f>AV52/BA52</f>
        <v>0.8615384615384616</v>
      </c>
    </row>
    <row r="53" spans="1:57" s="486" customFormat="1" ht="18" customHeight="1">
      <c r="A53" s="170">
        <v>44</v>
      </c>
      <c r="B53" s="136" t="s">
        <v>8</v>
      </c>
      <c r="C53" s="193">
        <v>46</v>
      </c>
      <c r="D53" s="193">
        <v>4</v>
      </c>
      <c r="E53" s="193">
        <v>7</v>
      </c>
      <c r="F53" s="481">
        <f t="shared" si="1"/>
        <v>57</v>
      </c>
      <c r="G53" s="193">
        <v>29</v>
      </c>
      <c r="H53" s="193">
        <v>0</v>
      </c>
      <c r="I53" s="193">
        <v>0</v>
      </c>
      <c r="J53" s="481">
        <f t="shared" si="2"/>
        <v>29</v>
      </c>
      <c r="K53" s="326">
        <v>0</v>
      </c>
      <c r="L53" s="326">
        <v>0</v>
      </c>
      <c r="M53" s="326">
        <v>1</v>
      </c>
      <c r="N53" s="482">
        <f t="shared" si="3"/>
        <v>1</v>
      </c>
      <c r="O53" s="394">
        <v>0</v>
      </c>
      <c r="P53" s="394">
        <v>0</v>
      </c>
      <c r="Q53" s="394">
        <v>0</v>
      </c>
      <c r="R53" s="394">
        <v>0</v>
      </c>
      <c r="S53" s="483">
        <f t="shared" si="4"/>
        <v>0</v>
      </c>
      <c r="T53" s="193">
        <v>0</v>
      </c>
      <c r="U53" s="193">
        <v>0</v>
      </c>
      <c r="V53" s="193">
        <v>0</v>
      </c>
      <c r="W53" s="193">
        <v>0</v>
      </c>
      <c r="X53" s="481">
        <f t="shared" si="5"/>
        <v>0</v>
      </c>
      <c r="Y53" s="326">
        <v>2</v>
      </c>
      <c r="Z53" s="326">
        <v>15</v>
      </c>
      <c r="AA53" s="326">
        <v>16</v>
      </c>
      <c r="AB53" s="326">
        <v>14</v>
      </c>
      <c r="AC53" s="482">
        <f aca="true" t="shared" si="25" ref="AC53:AC74">SUM(Y53:AB53)</f>
        <v>47</v>
      </c>
      <c r="AD53" s="484">
        <v>0</v>
      </c>
      <c r="AE53" s="484">
        <v>0</v>
      </c>
      <c r="AF53" s="484">
        <v>0</v>
      </c>
      <c r="AG53" s="484">
        <v>0</v>
      </c>
      <c r="AH53" s="485">
        <f aca="true" t="shared" si="26" ref="AH53:AH71">SUM(AD53:AG53)</f>
        <v>0</v>
      </c>
      <c r="AI53" s="212">
        <v>6</v>
      </c>
      <c r="AJ53" s="193">
        <v>0</v>
      </c>
      <c r="AK53" s="193">
        <v>0</v>
      </c>
      <c r="AL53" s="481">
        <f t="shared" si="8"/>
        <v>6</v>
      </c>
      <c r="AM53" s="212">
        <v>0</v>
      </c>
      <c r="AN53" s="212">
        <v>0</v>
      </c>
      <c r="AO53" s="193">
        <v>0</v>
      </c>
      <c r="AP53" s="481">
        <f t="shared" si="9"/>
        <v>0</v>
      </c>
      <c r="AQ53" s="212">
        <v>0</v>
      </c>
      <c r="AR53" s="193">
        <v>0</v>
      </c>
      <c r="AS53" s="193">
        <v>0</v>
      </c>
      <c r="AT53" s="481">
        <f t="shared" si="10"/>
        <v>0</v>
      </c>
      <c r="AU53" s="194">
        <v>10</v>
      </c>
      <c r="AV53" s="193">
        <f t="shared" si="11"/>
        <v>83</v>
      </c>
      <c r="AW53" s="193">
        <f t="shared" si="12"/>
        <v>19</v>
      </c>
      <c r="AX53" s="193">
        <f t="shared" si="13"/>
        <v>24</v>
      </c>
      <c r="AY53" s="193">
        <f t="shared" si="14"/>
        <v>24</v>
      </c>
      <c r="AZ53" s="193">
        <f t="shared" si="15"/>
        <v>150</v>
      </c>
      <c r="BA53" s="193">
        <f t="shared" si="16"/>
        <v>43</v>
      </c>
      <c r="BB53" s="193">
        <f t="shared" si="17"/>
        <v>4.368421052631579</v>
      </c>
      <c r="BC53" s="193">
        <f t="shared" si="18"/>
        <v>3.4583333333333335</v>
      </c>
      <c r="BD53" s="284">
        <f t="shared" si="21"/>
        <v>1.930232558139535</v>
      </c>
      <c r="BE53" s="85"/>
    </row>
    <row r="54" spans="1:56" ht="18" customHeight="1">
      <c r="A54" s="170">
        <v>45</v>
      </c>
      <c r="B54" s="136" t="s">
        <v>167</v>
      </c>
      <c r="C54" s="193">
        <v>62</v>
      </c>
      <c r="D54" s="193">
        <v>2</v>
      </c>
      <c r="E54" s="193">
        <v>5</v>
      </c>
      <c r="F54" s="191">
        <f t="shared" si="1"/>
        <v>69</v>
      </c>
      <c r="G54" s="193">
        <v>13</v>
      </c>
      <c r="H54" s="193">
        <v>1</v>
      </c>
      <c r="I54" s="193">
        <v>0</v>
      </c>
      <c r="J54" s="191">
        <f t="shared" si="2"/>
        <v>14</v>
      </c>
      <c r="K54" s="326">
        <v>0</v>
      </c>
      <c r="L54" s="326">
        <v>0</v>
      </c>
      <c r="M54" s="326">
        <v>0</v>
      </c>
      <c r="N54" s="319">
        <f t="shared" si="3"/>
        <v>0</v>
      </c>
      <c r="O54" s="386">
        <v>0</v>
      </c>
      <c r="P54" s="386">
        <v>0</v>
      </c>
      <c r="Q54" s="386">
        <v>0</v>
      </c>
      <c r="R54" s="386">
        <v>0</v>
      </c>
      <c r="S54" s="387">
        <f t="shared" si="4"/>
        <v>0</v>
      </c>
      <c r="T54" s="193">
        <v>0</v>
      </c>
      <c r="U54" s="193">
        <v>0</v>
      </c>
      <c r="V54" s="193">
        <v>0</v>
      </c>
      <c r="W54" s="193">
        <v>0</v>
      </c>
      <c r="X54" s="191">
        <f t="shared" si="5"/>
        <v>0</v>
      </c>
      <c r="Y54" s="318">
        <f>SUM(Y55:Y56)</f>
        <v>33</v>
      </c>
      <c r="Z54" s="318">
        <f>SUM(Z55:Z56)</f>
        <v>1</v>
      </c>
      <c r="AA54" s="318">
        <f>SUM(AA55:AA56)</f>
        <v>8</v>
      </c>
      <c r="AB54" s="318">
        <v>20</v>
      </c>
      <c r="AC54" s="319">
        <f t="shared" si="25"/>
        <v>62</v>
      </c>
      <c r="AD54" s="353">
        <v>0</v>
      </c>
      <c r="AE54" s="353">
        <v>0</v>
      </c>
      <c r="AF54" s="353">
        <v>0</v>
      </c>
      <c r="AG54" s="353">
        <v>0</v>
      </c>
      <c r="AH54" s="354">
        <f t="shared" si="26"/>
        <v>0</v>
      </c>
      <c r="AI54" s="210">
        <v>0</v>
      </c>
      <c r="AJ54" s="212">
        <v>0</v>
      </c>
      <c r="AK54" s="193">
        <v>0</v>
      </c>
      <c r="AL54" s="191">
        <f t="shared" si="8"/>
        <v>0</v>
      </c>
      <c r="AM54" s="210">
        <v>0</v>
      </c>
      <c r="AN54" s="210">
        <v>0</v>
      </c>
      <c r="AO54" s="190">
        <v>0</v>
      </c>
      <c r="AP54" s="191">
        <f t="shared" si="9"/>
        <v>0</v>
      </c>
      <c r="AQ54" s="210">
        <v>0</v>
      </c>
      <c r="AR54" s="190">
        <v>0</v>
      </c>
      <c r="AS54" s="190">
        <v>0</v>
      </c>
      <c r="AT54" s="191">
        <f t="shared" si="10"/>
        <v>0</v>
      </c>
      <c r="AU54" s="194">
        <v>16</v>
      </c>
      <c r="AV54" s="190">
        <f t="shared" si="11"/>
        <v>108</v>
      </c>
      <c r="AW54" s="190">
        <f t="shared" si="12"/>
        <v>4</v>
      </c>
      <c r="AX54" s="190">
        <f t="shared" si="13"/>
        <v>13</v>
      </c>
      <c r="AY54" s="190">
        <f t="shared" si="14"/>
        <v>36</v>
      </c>
      <c r="AZ54" s="190">
        <f t="shared" si="15"/>
        <v>161</v>
      </c>
      <c r="BA54" s="190">
        <f t="shared" si="16"/>
        <v>17</v>
      </c>
      <c r="BB54" s="190">
        <f t="shared" si="17"/>
        <v>27</v>
      </c>
      <c r="BC54" s="190">
        <f t="shared" si="18"/>
        <v>8.307692307692308</v>
      </c>
      <c r="BD54" s="281">
        <f t="shared" si="21"/>
        <v>6.352941176470588</v>
      </c>
    </row>
    <row r="55" spans="1:56" ht="18" customHeight="1">
      <c r="A55" s="170"/>
      <c r="B55" s="136" t="s">
        <v>177</v>
      </c>
      <c r="C55" s="193">
        <v>11</v>
      </c>
      <c r="D55" s="193">
        <v>2</v>
      </c>
      <c r="E55" s="193">
        <v>5</v>
      </c>
      <c r="F55" s="191">
        <f t="shared" si="1"/>
        <v>18</v>
      </c>
      <c r="G55" s="193">
        <v>5</v>
      </c>
      <c r="H55" s="193">
        <v>1</v>
      </c>
      <c r="I55" s="193">
        <v>0</v>
      </c>
      <c r="J55" s="191">
        <f t="shared" si="2"/>
        <v>6</v>
      </c>
      <c r="K55" s="326">
        <v>0</v>
      </c>
      <c r="L55" s="326">
        <v>0</v>
      </c>
      <c r="M55" s="326">
        <v>0</v>
      </c>
      <c r="N55" s="319">
        <f t="shared" si="3"/>
        <v>0</v>
      </c>
      <c r="O55" s="386">
        <v>0</v>
      </c>
      <c r="P55" s="386">
        <v>0</v>
      </c>
      <c r="Q55" s="386">
        <v>0</v>
      </c>
      <c r="R55" s="386">
        <v>0</v>
      </c>
      <c r="S55" s="387">
        <f t="shared" si="4"/>
        <v>0</v>
      </c>
      <c r="T55" s="193">
        <v>0</v>
      </c>
      <c r="U55" s="193">
        <v>0</v>
      </c>
      <c r="V55" s="193">
        <v>0</v>
      </c>
      <c r="W55" s="193">
        <v>0</v>
      </c>
      <c r="X55" s="191">
        <f t="shared" si="5"/>
        <v>0</v>
      </c>
      <c r="Y55" s="318">
        <v>0</v>
      </c>
      <c r="Z55" s="318">
        <v>0</v>
      </c>
      <c r="AA55" s="318">
        <v>2</v>
      </c>
      <c r="AB55" s="318">
        <v>0</v>
      </c>
      <c r="AC55" s="319">
        <f t="shared" si="25"/>
        <v>2</v>
      </c>
      <c r="AD55" s="353">
        <v>0</v>
      </c>
      <c r="AE55" s="353">
        <v>0</v>
      </c>
      <c r="AF55" s="353">
        <v>0</v>
      </c>
      <c r="AG55" s="353">
        <v>0</v>
      </c>
      <c r="AH55" s="354">
        <f t="shared" si="26"/>
        <v>0</v>
      </c>
      <c r="AI55" s="194">
        <v>0</v>
      </c>
      <c r="AJ55" s="210">
        <v>0</v>
      </c>
      <c r="AK55" s="190">
        <v>0</v>
      </c>
      <c r="AL55" s="191">
        <f t="shared" si="8"/>
        <v>0</v>
      </c>
      <c r="AM55" s="210">
        <v>0</v>
      </c>
      <c r="AN55" s="210">
        <v>0</v>
      </c>
      <c r="AO55" s="190">
        <v>0</v>
      </c>
      <c r="AP55" s="191">
        <f t="shared" si="9"/>
        <v>0</v>
      </c>
      <c r="AQ55" s="210">
        <v>0</v>
      </c>
      <c r="AR55" s="190">
        <v>0</v>
      </c>
      <c r="AS55" s="190">
        <v>0</v>
      </c>
      <c r="AT55" s="191">
        <f t="shared" si="10"/>
        <v>0</v>
      </c>
      <c r="AU55" s="194">
        <v>7</v>
      </c>
      <c r="AV55" s="190">
        <f t="shared" si="11"/>
        <v>16</v>
      </c>
      <c r="AW55" s="190">
        <f t="shared" si="12"/>
        <v>3</v>
      </c>
      <c r="AX55" s="190">
        <f t="shared" si="13"/>
        <v>7</v>
      </c>
      <c r="AY55" s="190">
        <f t="shared" si="14"/>
        <v>7</v>
      </c>
      <c r="AZ55" s="190">
        <f t="shared" si="15"/>
        <v>33</v>
      </c>
      <c r="BA55" s="190">
        <f t="shared" si="16"/>
        <v>10</v>
      </c>
      <c r="BB55" s="190">
        <f t="shared" si="17"/>
        <v>5.333333333333333</v>
      </c>
      <c r="BC55" s="190">
        <f t="shared" si="18"/>
        <v>2.2857142857142856</v>
      </c>
      <c r="BD55" s="281">
        <f t="shared" si="21"/>
        <v>1.6</v>
      </c>
    </row>
    <row r="56" spans="1:56" ht="18" customHeight="1">
      <c r="A56" s="170"/>
      <c r="B56" s="136" t="s">
        <v>178</v>
      </c>
      <c r="C56" s="193">
        <v>51</v>
      </c>
      <c r="D56" s="193">
        <v>0</v>
      </c>
      <c r="E56" s="193">
        <v>0</v>
      </c>
      <c r="F56" s="191">
        <f t="shared" si="1"/>
        <v>51</v>
      </c>
      <c r="G56" s="193">
        <v>8</v>
      </c>
      <c r="H56" s="193">
        <v>0</v>
      </c>
      <c r="I56" s="193">
        <v>0</v>
      </c>
      <c r="J56" s="191">
        <f t="shared" si="2"/>
        <v>8</v>
      </c>
      <c r="K56" s="326">
        <v>0</v>
      </c>
      <c r="L56" s="326">
        <v>0</v>
      </c>
      <c r="M56" s="326">
        <v>0</v>
      </c>
      <c r="N56" s="319">
        <f t="shared" si="3"/>
        <v>0</v>
      </c>
      <c r="O56" s="386">
        <v>0</v>
      </c>
      <c r="P56" s="386">
        <v>0</v>
      </c>
      <c r="Q56" s="386">
        <v>0</v>
      </c>
      <c r="R56" s="386">
        <v>0</v>
      </c>
      <c r="S56" s="387">
        <f t="shared" si="4"/>
        <v>0</v>
      </c>
      <c r="T56" s="193">
        <v>0</v>
      </c>
      <c r="U56" s="193">
        <v>0</v>
      </c>
      <c r="V56" s="193">
        <v>0</v>
      </c>
      <c r="W56" s="193">
        <v>0</v>
      </c>
      <c r="X56" s="191">
        <f t="shared" si="5"/>
        <v>0</v>
      </c>
      <c r="Y56" s="318">
        <v>33</v>
      </c>
      <c r="Z56" s="318">
        <v>1</v>
      </c>
      <c r="AA56" s="318">
        <v>6</v>
      </c>
      <c r="AB56" s="318">
        <v>20</v>
      </c>
      <c r="AC56" s="319">
        <f t="shared" si="25"/>
        <v>60</v>
      </c>
      <c r="AD56" s="353">
        <v>0</v>
      </c>
      <c r="AE56" s="353">
        <v>0</v>
      </c>
      <c r="AF56" s="353">
        <v>0</v>
      </c>
      <c r="AG56" s="353">
        <v>0</v>
      </c>
      <c r="AH56" s="354">
        <f t="shared" si="26"/>
        <v>0</v>
      </c>
      <c r="AI56" s="210">
        <v>0</v>
      </c>
      <c r="AJ56" s="210">
        <v>0</v>
      </c>
      <c r="AK56" s="190">
        <v>0</v>
      </c>
      <c r="AL56" s="191">
        <f t="shared" si="8"/>
        <v>0</v>
      </c>
      <c r="AM56" s="194">
        <v>0</v>
      </c>
      <c r="AN56" s="210">
        <v>0</v>
      </c>
      <c r="AO56" s="190">
        <v>0</v>
      </c>
      <c r="AP56" s="191">
        <f t="shared" si="9"/>
        <v>0</v>
      </c>
      <c r="AQ56" s="194">
        <v>0</v>
      </c>
      <c r="AR56" s="190">
        <v>0</v>
      </c>
      <c r="AS56" s="190">
        <v>0</v>
      </c>
      <c r="AT56" s="191">
        <f t="shared" si="10"/>
        <v>0</v>
      </c>
      <c r="AU56" s="194">
        <v>9</v>
      </c>
      <c r="AV56" s="190">
        <f t="shared" si="11"/>
        <v>92</v>
      </c>
      <c r="AW56" s="190">
        <f t="shared" si="12"/>
        <v>1</v>
      </c>
      <c r="AX56" s="190">
        <f t="shared" si="13"/>
        <v>6</v>
      </c>
      <c r="AY56" s="190">
        <f t="shared" si="14"/>
        <v>29</v>
      </c>
      <c r="AZ56" s="190">
        <f t="shared" si="15"/>
        <v>128</v>
      </c>
      <c r="BA56" s="190">
        <f t="shared" si="16"/>
        <v>7</v>
      </c>
      <c r="BB56" s="190">
        <f t="shared" si="17"/>
        <v>92</v>
      </c>
      <c r="BC56" s="190">
        <f t="shared" si="18"/>
        <v>15.333333333333334</v>
      </c>
      <c r="BD56" s="281">
        <f t="shared" si="21"/>
        <v>13.142857142857142</v>
      </c>
    </row>
    <row r="57" spans="1:56" ht="18" customHeight="1">
      <c r="A57" s="170">
        <v>46</v>
      </c>
      <c r="B57" s="136" t="s">
        <v>168</v>
      </c>
      <c r="C57" s="193">
        <v>2</v>
      </c>
      <c r="D57" s="193">
        <v>3</v>
      </c>
      <c r="E57" s="193">
        <v>3</v>
      </c>
      <c r="F57" s="191">
        <f t="shared" si="1"/>
        <v>8</v>
      </c>
      <c r="G57" s="193">
        <v>7</v>
      </c>
      <c r="H57" s="193">
        <v>2</v>
      </c>
      <c r="I57" s="193">
        <v>0</v>
      </c>
      <c r="J57" s="191">
        <f t="shared" si="2"/>
        <v>9</v>
      </c>
      <c r="K57" s="326">
        <v>0</v>
      </c>
      <c r="L57" s="326">
        <v>0</v>
      </c>
      <c r="M57" s="326">
        <v>0</v>
      </c>
      <c r="N57" s="319">
        <f t="shared" si="3"/>
        <v>0</v>
      </c>
      <c r="O57" s="386">
        <v>0</v>
      </c>
      <c r="P57" s="386">
        <v>0</v>
      </c>
      <c r="Q57" s="386">
        <v>0</v>
      </c>
      <c r="R57" s="386">
        <v>0</v>
      </c>
      <c r="S57" s="387">
        <f t="shared" si="4"/>
        <v>0</v>
      </c>
      <c r="T57" s="193">
        <v>0</v>
      </c>
      <c r="U57" s="193">
        <v>0</v>
      </c>
      <c r="V57" s="193">
        <v>1</v>
      </c>
      <c r="W57" s="193">
        <v>2</v>
      </c>
      <c r="X57" s="191">
        <f t="shared" si="5"/>
        <v>3</v>
      </c>
      <c r="Y57" s="318">
        <v>0</v>
      </c>
      <c r="Z57" s="318">
        <v>19</v>
      </c>
      <c r="AA57" s="318">
        <v>16</v>
      </c>
      <c r="AB57" s="318">
        <v>35</v>
      </c>
      <c r="AC57" s="319">
        <f t="shared" si="25"/>
        <v>70</v>
      </c>
      <c r="AD57" s="353">
        <v>0</v>
      </c>
      <c r="AE57" s="353">
        <v>0</v>
      </c>
      <c r="AF57" s="353">
        <v>0</v>
      </c>
      <c r="AG57" s="353">
        <v>0</v>
      </c>
      <c r="AH57" s="354">
        <f t="shared" si="26"/>
        <v>0</v>
      </c>
      <c r="AI57" s="193">
        <v>0</v>
      </c>
      <c r="AJ57" s="210">
        <v>0</v>
      </c>
      <c r="AK57" s="190">
        <v>0</v>
      </c>
      <c r="AL57" s="191">
        <f t="shared" si="8"/>
        <v>0</v>
      </c>
      <c r="AM57" s="210">
        <v>0</v>
      </c>
      <c r="AN57" s="210">
        <v>0</v>
      </c>
      <c r="AO57" s="190">
        <v>0</v>
      </c>
      <c r="AP57" s="191">
        <f t="shared" si="9"/>
        <v>0</v>
      </c>
      <c r="AQ57" s="210">
        <v>0</v>
      </c>
      <c r="AR57" s="190">
        <v>0</v>
      </c>
      <c r="AS57" s="190">
        <v>0</v>
      </c>
      <c r="AT57" s="191">
        <f t="shared" si="10"/>
        <v>0</v>
      </c>
      <c r="AU57" s="194">
        <v>11</v>
      </c>
      <c r="AV57" s="190">
        <f t="shared" si="11"/>
        <v>9</v>
      </c>
      <c r="AW57" s="190">
        <f t="shared" si="12"/>
        <v>24</v>
      </c>
      <c r="AX57" s="190">
        <f t="shared" si="13"/>
        <v>20</v>
      </c>
      <c r="AY57" s="190">
        <f t="shared" si="14"/>
        <v>48</v>
      </c>
      <c r="AZ57" s="190">
        <f t="shared" si="15"/>
        <v>101</v>
      </c>
      <c r="BA57" s="190">
        <f t="shared" si="16"/>
        <v>44</v>
      </c>
      <c r="BB57" s="190">
        <f t="shared" si="17"/>
        <v>0.375</v>
      </c>
      <c r="BC57" s="190">
        <f t="shared" si="18"/>
        <v>0.45</v>
      </c>
      <c r="BD57" s="281">
        <f t="shared" si="21"/>
        <v>0.20454545454545456</v>
      </c>
    </row>
    <row r="58" spans="1:56" ht="18" customHeight="1">
      <c r="A58" s="170">
        <v>47</v>
      </c>
      <c r="B58" s="136" t="s">
        <v>169</v>
      </c>
      <c r="C58" s="193">
        <v>0</v>
      </c>
      <c r="D58" s="193">
        <v>0</v>
      </c>
      <c r="E58" s="193">
        <v>0</v>
      </c>
      <c r="F58" s="191">
        <f t="shared" si="1"/>
        <v>0</v>
      </c>
      <c r="G58" s="193">
        <v>0</v>
      </c>
      <c r="H58" s="193">
        <v>0</v>
      </c>
      <c r="I58" s="193">
        <v>0</v>
      </c>
      <c r="J58" s="191">
        <f t="shared" si="2"/>
        <v>0</v>
      </c>
      <c r="K58" s="326">
        <v>0</v>
      </c>
      <c r="L58" s="326">
        <v>0</v>
      </c>
      <c r="M58" s="326">
        <v>0</v>
      </c>
      <c r="N58" s="319">
        <f t="shared" si="3"/>
        <v>0</v>
      </c>
      <c r="O58" s="386">
        <v>0</v>
      </c>
      <c r="P58" s="386">
        <v>0</v>
      </c>
      <c r="Q58" s="386">
        <v>0</v>
      </c>
      <c r="R58" s="386">
        <v>0</v>
      </c>
      <c r="S58" s="387">
        <f t="shared" si="4"/>
        <v>0</v>
      </c>
      <c r="T58" s="193">
        <v>0</v>
      </c>
      <c r="U58" s="193">
        <v>0</v>
      </c>
      <c r="V58" s="193">
        <v>0</v>
      </c>
      <c r="W58" s="193">
        <v>0</v>
      </c>
      <c r="X58" s="191">
        <f t="shared" si="5"/>
        <v>0</v>
      </c>
      <c r="Y58" s="318">
        <v>0</v>
      </c>
      <c r="Z58" s="318">
        <v>0</v>
      </c>
      <c r="AA58" s="318">
        <v>0</v>
      </c>
      <c r="AB58" s="318">
        <v>0</v>
      </c>
      <c r="AC58" s="319">
        <f t="shared" si="25"/>
        <v>0</v>
      </c>
      <c r="AD58" s="353">
        <v>0</v>
      </c>
      <c r="AE58" s="353">
        <v>0</v>
      </c>
      <c r="AF58" s="353">
        <v>0</v>
      </c>
      <c r="AG58" s="353">
        <v>0</v>
      </c>
      <c r="AH58" s="354">
        <f t="shared" si="26"/>
        <v>0</v>
      </c>
      <c r="AI58" s="210">
        <v>0</v>
      </c>
      <c r="AJ58" s="210">
        <v>0</v>
      </c>
      <c r="AK58" s="190">
        <v>0</v>
      </c>
      <c r="AL58" s="191">
        <f t="shared" si="8"/>
        <v>0</v>
      </c>
      <c r="AM58" s="193">
        <v>0</v>
      </c>
      <c r="AN58" s="210">
        <v>0</v>
      </c>
      <c r="AO58" s="190">
        <v>0</v>
      </c>
      <c r="AP58" s="191">
        <f t="shared" si="9"/>
        <v>0</v>
      </c>
      <c r="AQ58" s="193">
        <v>0</v>
      </c>
      <c r="AR58" s="190">
        <v>0</v>
      </c>
      <c r="AS58" s="190">
        <v>0</v>
      </c>
      <c r="AT58" s="191">
        <f t="shared" si="10"/>
        <v>0</v>
      </c>
      <c r="AU58" s="193">
        <v>0</v>
      </c>
      <c r="AV58" s="190">
        <f t="shared" si="11"/>
        <v>0</v>
      </c>
      <c r="AW58" s="190">
        <f t="shared" si="12"/>
        <v>0</v>
      </c>
      <c r="AX58" s="190">
        <f t="shared" si="13"/>
        <v>0</v>
      </c>
      <c r="AY58" s="190">
        <f t="shared" si="14"/>
        <v>0</v>
      </c>
      <c r="AZ58" s="190">
        <f t="shared" si="15"/>
        <v>0</v>
      </c>
      <c r="BA58" s="190">
        <f t="shared" si="16"/>
        <v>0</v>
      </c>
      <c r="BB58" s="190" t="e">
        <f t="shared" si="17"/>
        <v>#DIV/0!</v>
      </c>
      <c r="BC58" s="190" t="e">
        <f t="shared" si="18"/>
        <v>#DIV/0!</v>
      </c>
      <c r="BD58" s="281" t="e">
        <f t="shared" si="21"/>
        <v>#DIV/0!</v>
      </c>
    </row>
    <row r="59" spans="1:56" ht="18" customHeight="1">
      <c r="A59" s="170">
        <v>48</v>
      </c>
      <c r="B59" s="136" t="s">
        <v>170</v>
      </c>
      <c r="C59" s="193">
        <v>0</v>
      </c>
      <c r="D59" s="193">
        <v>0</v>
      </c>
      <c r="E59" s="193">
        <v>1</v>
      </c>
      <c r="F59" s="191">
        <f t="shared" si="1"/>
        <v>1</v>
      </c>
      <c r="G59" s="193">
        <v>0</v>
      </c>
      <c r="H59" s="193">
        <v>1</v>
      </c>
      <c r="I59" s="193">
        <v>1</v>
      </c>
      <c r="J59" s="191">
        <f t="shared" si="2"/>
        <v>2</v>
      </c>
      <c r="K59" s="326">
        <v>0</v>
      </c>
      <c r="L59" s="326">
        <v>0</v>
      </c>
      <c r="M59" s="326">
        <v>0</v>
      </c>
      <c r="N59" s="319">
        <f t="shared" si="3"/>
        <v>0</v>
      </c>
      <c r="O59" s="386">
        <v>0</v>
      </c>
      <c r="P59" s="386">
        <v>23</v>
      </c>
      <c r="Q59" s="386">
        <v>11</v>
      </c>
      <c r="R59" s="386">
        <v>36</v>
      </c>
      <c r="S59" s="387">
        <f t="shared" si="4"/>
        <v>70</v>
      </c>
      <c r="T59" s="193">
        <v>0</v>
      </c>
      <c r="U59" s="193">
        <v>0</v>
      </c>
      <c r="V59" s="193">
        <v>0</v>
      </c>
      <c r="W59" s="193">
        <v>0</v>
      </c>
      <c r="X59" s="191">
        <f t="shared" si="5"/>
        <v>0</v>
      </c>
      <c r="Y59" s="318">
        <v>0</v>
      </c>
      <c r="Z59" s="318">
        <v>0</v>
      </c>
      <c r="AA59" s="318">
        <v>1</v>
      </c>
      <c r="AB59" s="318">
        <v>2</v>
      </c>
      <c r="AC59" s="319">
        <f t="shared" si="25"/>
        <v>3</v>
      </c>
      <c r="AD59" s="353">
        <v>0</v>
      </c>
      <c r="AE59" s="353">
        <v>0</v>
      </c>
      <c r="AF59" s="353">
        <v>0</v>
      </c>
      <c r="AG59" s="353">
        <v>0</v>
      </c>
      <c r="AH59" s="354">
        <f t="shared" si="26"/>
        <v>0</v>
      </c>
      <c r="AI59" s="210">
        <v>0</v>
      </c>
      <c r="AJ59" s="210">
        <v>0</v>
      </c>
      <c r="AK59" s="190">
        <v>0</v>
      </c>
      <c r="AL59" s="191">
        <f t="shared" si="8"/>
        <v>0</v>
      </c>
      <c r="AM59" s="210">
        <v>0</v>
      </c>
      <c r="AN59" s="210">
        <v>0</v>
      </c>
      <c r="AO59" s="190">
        <v>0</v>
      </c>
      <c r="AP59" s="191">
        <f t="shared" si="9"/>
        <v>0</v>
      </c>
      <c r="AQ59" s="210">
        <v>0</v>
      </c>
      <c r="AR59" s="190">
        <v>0</v>
      </c>
      <c r="AS59" s="190">
        <v>0</v>
      </c>
      <c r="AT59" s="191">
        <f t="shared" si="10"/>
        <v>0</v>
      </c>
      <c r="AU59" s="194">
        <v>60</v>
      </c>
      <c r="AV59" s="190">
        <f t="shared" si="11"/>
        <v>0</v>
      </c>
      <c r="AW59" s="190">
        <f t="shared" si="12"/>
        <v>24</v>
      </c>
      <c r="AX59" s="190">
        <f t="shared" si="13"/>
        <v>14</v>
      </c>
      <c r="AY59" s="190">
        <f t="shared" si="14"/>
        <v>98</v>
      </c>
      <c r="AZ59" s="190">
        <f t="shared" si="15"/>
        <v>136</v>
      </c>
      <c r="BA59" s="190">
        <f t="shared" si="16"/>
        <v>38</v>
      </c>
      <c r="BB59" s="190">
        <f t="shared" si="17"/>
        <v>0</v>
      </c>
      <c r="BC59" s="190">
        <f t="shared" si="18"/>
        <v>0</v>
      </c>
      <c r="BD59" s="281">
        <f t="shared" si="21"/>
        <v>0</v>
      </c>
    </row>
    <row r="60" spans="1:56" ht="18" customHeight="1">
      <c r="A60" s="170">
        <v>49</v>
      </c>
      <c r="B60" s="208" t="s">
        <v>171</v>
      </c>
      <c r="C60" s="193">
        <v>0</v>
      </c>
      <c r="D60" s="193">
        <v>0</v>
      </c>
      <c r="E60" s="193">
        <v>0</v>
      </c>
      <c r="F60" s="191">
        <f t="shared" si="1"/>
        <v>0</v>
      </c>
      <c r="G60" s="193">
        <v>0</v>
      </c>
      <c r="H60" s="193">
        <v>0</v>
      </c>
      <c r="I60" s="193">
        <v>0</v>
      </c>
      <c r="J60" s="191">
        <f t="shared" si="2"/>
        <v>0</v>
      </c>
      <c r="K60" s="326">
        <v>0</v>
      </c>
      <c r="L60" s="326">
        <v>0</v>
      </c>
      <c r="M60" s="326">
        <v>0</v>
      </c>
      <c r="N60" s="319">
        <f t="shared" si="3"/>
        <v>0</v>
      </c>
      <c r="O60" s="386">
        <v>0</v>
      </c>
      <c r="P60" s="386">
        <v>0</v>
      </c>
      <c r="Q60" s="386">
        <v>0</v>
      </c>
      <c r="R60" s="386">
        <v>0</v>
      </c>
      <c r="S60" s="387">
        <f t="shared" si="4"/>
        <v>0</v>
      </c>
      <c r="T60" s="193">
        <v>0</v>
      </c>
      <c r="U60" s="193">
        <v>0</v>
      </c>
      <c r="V60" s="193">
        <v>0</v>
      </c>
      <c r="W60" s="193">
        <v>0</v>
      </c>
      <c r="X60" s="191">
        <f t="shared" si="5"/>
        <v>0</v>
      </c>
      <c r="Y60" s="318">
        <v>0</v>
      </c>
      <c r="Z60" s="318">
        <v>14</v>
      </c>
      <c r="AA60" s="318">
        <v>14</v>
      </c>
      <c r="AB60" s="318">
        <v>35</v>
      </c>
      <c r="AC60" s="319">
        <f t="shared" si="25"/>
        <v>63</v>
      </c>
      <c r="AD60" s="353">
        <v>0</v>
      </c>
      <c r="AE60" s="353">
        <v>0</v>
      </c>
      <c r="AF60" s="353">
        <v>0</v>
      </c>
      <c r="AG60" s="353">
        <v>0</v>
      </c>
      <c r="AH60" s="354">
        <f t="shared" si="26"/>
        <v>0</v>
      </c>
      <c r="AI60" s="210">
        <v>0</v>
      </c>
      <c r="AJ60" s="210">
        <v>0</v>
      </c>
      <c r="AK60" s="190">
        <v>0</v>
      </c>
      <c r="AL60" s="191">
        <f t="shared" si="8"/>
        <v>0</v>
      </c>
      <c r="AM60" s="210">
        <v>0</v>
      </c>
      <c r="AN60" s="210">
        <v>0</v>
      </c>
      <c r="AO60" s="190">
        <v>0</v>
      </c>
      <c r="AP60" s="191">
        <f t="shared" si="9"/>
        <v>0</v>
      </c>
      <c r="AQ60" s="210">
        <v>0</v>
      </c>
      <c r="AR60" s="190">
        <v>0</v>
      </c>
      <c r="AS60" s="190">
        <v>0</v>
      </c>
      <c r="AT60" s="191">
        <f t="shared" si="10"/>
        <v>0</v>
      </c>
      <c r="AU60" s="194">
        <v>0</v>
      </c>
      <c r="AV60" s="190">
        <f t="shared" si="11"/>
        <v>0</v>
      </c>
      <c r="AW60" s="190">
        <f t="shared" si="12"/>
        <v>14</v>
      </c>
      <c r="AX60" s="190">
        <f t="shared" si="13"/>
        <v>14</v>
      </c>
      <c r="AY60" s="190">
        <f t="shared" si="14"/>
        <v>35</v>
      </c>
      <c r="AZ60" s="190">
        <f t="shared" si="15"/>
        <v>63</v>
      </c>
      <c r="BA60" s="190">
        <f t="shared" si="16"/>
        <v>28</v>
      </c>
      <c r="BB60" s="190">
        <f t="shared" si="17"/>
        <v>0</v>
      </c>
      <c r="BC60" s="190">
        <f t="shared" si="18"/>
        <v>0</v>
      </c>
      <c r="BD60" s="281">
        <f t="shared" si="21"/>
        <v>0</v>
      </c>
    </row>
    <row r="61" spans="1:56" ht="18" customHeight="1">
      <c r="A61" s="170">
        <v>50</v>
      </c>
      <c r="B61" s="136" t="s">
        <v>172</v>
      </c>
      <c r="C61" s="193">
        <v>5</v>
      </c>
      <c r="D61" s="193">
        <v>18</v>
      </c>
      <c r="E61" s="193">
        <v>13</v>
      </c>
      <c r="F61" s="191">
        <f t="shared" si="1"/>
        <v>36</v>
      </c>
      <c r="G61" s="193">
        <v>0</v>
      </c>
      <c r="H61" s="193">
        <v>3</v>
      </c>
      <c r="I61" s="193">
        <v>1</v>
      </c>
      <c r="J61" s="191">
        <f t="shared" si="2"/>
        <v>4</v>
      </c>
      <c r="K61" s="326">
        <v>0</v>
      </c>
      <c r="L61" s="326">
        <v>0</v>
      </c>
      <c r="M61" s="326">
        <v>0</v>
      </c>
      <c r="N61" s="319">
        <f t="shared" si="3"/>
        <v>0</v>
      </c>
      <c r="O61" s="386">
        <v>0</v>
      </c>
      <c r="P61" s="386">
        <v>0</v>
      </c>
      <c r="Q61" s="386">
        <v>0</v>
      </c>
      <c r="R61" s="386">
        <v>0</v>
      </c>
      <c r="S61" s="387">
        <f t="shared" si="4"/>
        <v>0</v>
      </c>
      <c r="T61" s="193">
        <v>0</v>
      </c>
      <c r="U61" s="193">
        <v>0</v>
      </c>
      <c r="V61" s="193">
        <v>0</v>
      </c>
      <c r="W61" s="193">
        <v>0</v>
      </c>
      <c r="X61" s="191">
        <f t="shared" si="5"/>
        <v>0</v>
      </c>
      <c r="Y61" s="318">
        <v>0</v>
      </c>
      <c r="Z61" s="318">
        <v>10</v>
      </c>
      <c r="AA61" s="318">
        <v>27</v>
      </c>
      <c r="AB61" s="318">
        <v>25</v>
      </c>
      <c r="AC61" s="319">
        <f t="shared" si="25"/>
        <v>62</v>
      </c>
      <c r="AD61" s="353">
        <v>0</v>
      </c>
      <c r="AE61" s="353">
        <v>0</v>
      </c>
      <c r="AF61" s="353">
        <v>0</v>
      </c>
      <c r="AG61" s="353">
        <v>0</v>
      </c>
      <c r="AH61" s="354">
        <f t="shared" si="26"/>
        <v>0</v>
      </c>
      <c r="AI61" s="210">
        <v>0</v>
      </c>
      <c r="AJ61" s="210">
        <v>0</v>
      </c>
      <c r="AK61" s="190">
        <v>0</v>
      </c>
      <c r="AL61" s="191">
        <f t="shared" si="8"/>
        <v>0</v>
      </c>
      <c r="AM61" s="210">
        <v>0</v>
      </c>
      <c r="AN61" s="210">
        <v>0</v>
      </c>
      <c r="AO61" s="190">
        <v>0</v>
      </c>
      <c r="AP61" s="191">
        <f t="shared" si="9"/>
        <v>0</v>
      </c>
      <c r="AQ61" s="210">
        <v>0</v>
      </c>
      <c r="AR61" s="190">
        <v>0</v>
      </c>
      <c r="AS61" s="190">
        <v>0</v>
      </c>
      <c r="AT61" s="191">
        <f t="shared" si="10"/>
        <v>0</v>
      </c>
      <c r="AU61" s="194">
        <v>25</v>
      </c>
      <c r="AV61" s="190">
        <f t="shared" si="11"/>
        <v>5</v>
      </c>
      <c r="AW61" s="190">
        <f t="shared" si="12"/>
        <v>31</v>
      </c>
      <c r="AX61" s="190">
        <f t="shared" si="13"/>
        <v>41</v>
      </c>
      <c r="AY61" s="190">
        <f t="shared" si="14"/>
        <v>50</v>
      </c>
      <c r="AZ61" s="190">
        <f t="shared" si="15"/>
        <v>127</v>
      </c>
      <c r="BA61" s="190">
        <f t="shared" si="16"/>
        <v>72</v>
      </c>
      <c r="BB61" s="190">
        <f t="shared" si="17"/>
        <v>0.16129032258064516</v>
      </c>
      <c r="BC61" s="190">
        <f t="shared" si="18"/>
        <v>0.12195121951219512</v>
      </c>
      <c r="BD61" s="281">
        <f t="shared" si="21"/>
        <v>0.06944444444444445</v>
      </c>
    </row>
    <row r="62" spans="1:56" ht="18" customHeight="1">
      <c r="A62" s="170">
        <v>51</v>
      </c>
      <c r="B62" s="136" t="s">
        <v>173</v>
      </c>
      <c r="C62" s="193">
        <v>0</v>
      </c>
      <c r="D62" s="193">
        <v>3</v>
      </c>
      <c r="E62" s="193">
        <v>4</v>
      </c>
      <c r="F62" s="191">
        <f t="shared" si="1"/>
        <v>7</v>
      </c>
      <c r="G62" s="193">
        <v>0</v>
      </c>
      <c r="H62" s="193">
        <v>3</v>
      </c>
      <c r="I62" s="193">
        <v>1</v>
      </c>
      <c r="J62" s="191">
        <f t="shared" si="2"/>
        <v>4</v>
      </c>
      <c r="K62" s="318">
        <v>0</v>
      </c>
      <c r="L62" s="318">
        <v>0</v>
      </c>
      <c r="M62" s="318">
        <v>0</v>
      </c>
      <c r="N62" s="319">
        <f t="shared" si="3"/>
        <v>0</v>
      </c>
      <c r="O62" s="386">
        <v>0</v>
      </c>
      <c r="P62" s="386">
        <v>0</v>
      </c>
      <c r="Q62" s="386">
        <v>0</v>
      </c>
      <c r="R62" s="386">
        <v>0</v>
      </c>
      <c r="S62" s="387">
        <f t="shared" si="4"/>
        <v>0</v>
      </c>
      <c r="T62" s="193">
        <v>0</v>
      </c>
      <c r="U62" s="193">
        <v>0</v>
      </c>
      <c r="V62" s="193">
        <v>0</v>
      </c>
      <c r="W62" s="193">
        <v>0</v>
      </c>
      <c r="X62" s="191">
        <f t="shared" si="5"/>
        <v>0</v>
      </c>
      <c r="Y62" s="318">
        <v>0</v>
      </c>
      <c r="Z62" s="318">
        <v>1</v>
      </c>
      <c r="AA62" s="318">
        <v>5</v>
      </c>
      <c r="AB62" s="318">
        <v>8</v>
      </c>
      <c r="AC62" s="319">
        <f t="shared" si="25"/>
        <v>14</v>
      </c>
      <c r="AD62" s="353">
        <v>0</v>
      </c>
      <c r="AE62" s="353">
        <v>0</v>
      </c>
      <c r="AF62" s="353">
        <v>0</v>
      </c>
      <c r="AG62" s="353">
        <v>0</v>
      </c>
      <c r="AH62" s="354">
        <f t="shared" si="26"/>
        <v>0</v>
      </c>
      <c r="AI62" s="210">
        <v>0</v>
      </c>
      <c r="AJ62" s="210">
        <v>0</v>
      </c>
      <c r="AK62" s="190">
        <v>0</v>
      </c>
      <c r="AL62" s="191">
        <f t="shared" si="8"/>
        <v>0</v>
      </c>
      <c r="AM62" s="210">
        <v>0</v>
      </c>
      <c r="AN62" s="210">
        <v>0</v>
      </c>
      <c r="AO62" s="190">
        <v>0</v>
      </c>
      <c r="AP62" s="191">
        <f t="shared" si="9"/>
        <v>0</v>
      </c>
      <c r="AQ62" s="210">
        <v>0</v>
      </c>
      <c r="AR62" s="190">
        <v>0</v>
      </c>
      <c r="AS62" s="190">
        <v>0</v>
      </c>
      <c r="AT62" s="191">
        <f t="shared" si="10"/>
        <v>0</v>
      </c>
      <c r="AU62" s="194">
        <v>5</v>
      </c>
      <c r="AV62" s="190">
        <f t="shared" si="11"/>
        <v>0</v>
      </c>
      <c r="AW62" s="190">
        <f t="shared" si="12"/>
        <v>7</v>
      </c>
      <c r="AX62" s="190">
        <f t="shared" si="13"/>
        <v>10</v>
      </c>
      <c r="AY62" s="190">
        <f t="shared" si="14"/>
        <v>13</v>
      </c>
      <c r="AZ62" s="190">
        <f t="shared" si="15"/>
        <v>30</v>
      </c>
      <c r="BA62" s="190">
        <f t="shared" si="16"/>
        <v>17</v>
      </c>
      <c r="BB62" s="190">
        <f t="shared" si="17"/>
        <v>0</v>
      </c>
      <c r="BC62" s="190">
        <f t="shared" si="18"/>
        <v>0</v>
      </c>
      <c r="BD62" s="281">
        <f t="shared" si="21"/>
        <v>0</v>
      </c>
    </row>
    <row r="63" spans="1:56" ht="18" customHeight="1">
      <c r="A63" s="170">
        <v>52</v>
      </c>
      <c r="B63" s="136" t="s">
        <v>185</v>
      </c>
      <c r="C63" s="193">
        <v>5</v>
      </c>
      <c r="D63" s="193">
        <v>0</v>
      </c>
      <c r="E63" s="193">
        <v>0</v>
      </c>
      <c r="F63" s="191">
        <f t="shared" si="1"/>
        <v>5</v>
      </c>
      <c r="G63" s="193">
        <v>6</v>
      </c>
      <c r="H63" s="193">
        <v>0</v>
      </c>
      <c r="I63" s="193">
        <v>1</v>
      </c>
      <c r="J63" s="191">
        <f t="shared" si="2"/>
        <v>7</v>
      </c>
      <c r="K63" s="318">
        <v>0</v>
      </c>
      <c r="L63" s="318">
        <v>0</v>
      </c>
      <c r="M63" s="318">
        <v>0</v>
      </c>
      <c r="N63" s="319">
        <f t="shared" si="3"/>
        <v>0</v>
      </c>
      <c r="O63" s="386">
        <v>0</v>
      </c>
      <c r="P63" s="386">
        <v>0</v>
      </c>
      <c r="Q63" s="386">
        <v>0</v>
      </c>
      <c r="R63" s="386">
        <v>0</v>
      </c>
      <c r="S63" s="387">
        <f t="shared" si="4"/>
        <v>0</v>
      </c>
      <c r="T63" s="193">
        <v>0</v>
      </c>
      <c r="U63" s="193">
        <v>0</v>
      </c>
      <c r="V63" s="193">
        <v>0</v>
      </c>
      <c r="W63" s="193">
        <v>0</v>
      </c>
      <c r="X63" s="191">
        <f t="shared" si="5"/>
        <v>0</v>
      </c>
      <c r="Y63" s="318">
        <v>0</v>
      </c>
      <c r="Z63" s="318">
        <v>0</v>
      </c>
      <c r="AA63" s="318">
        <v>1</v>
      </c>
      <c r="AB63" s="318">
        <v>0</v>
      </c>
      <c r="AC63" s="319">
        <f t="shared" si="25"/>
        <v>1</v>
      </c>
      <c r="AD63" s="353">
        <v>0</v>
      </c>
      <c r="AE63" s="353">
        <v>0</v>
      </c>
      <c r="AF63" s="353">
        <v>0</v>
      </c>
      <c r="AG63" s="353">
        <v>0</v>
      </c>
      <c r="AH63" s="354">
        <f t="shared" si="26"/>
        <v>0</v>
      </c>
      <c r="AI63" s="210">
        <v>0</v>
      </c>
      <c r="AJ63" s="210">
        <v>0</v>
      </c>
      <c r="AK63" s="190">
        <v>0</v>
      </c>
      <c r="AL63" s="191">
        <f t="shared" si="8"/>
        <v>0</v>
      </c>
      <c r="AM63" s="210">
        <v>0</v>
      </c>
      <c r="AN63" s="210">
        <v>0</v>
      </c>
      <c r="AO63" s="190">
        <v>0</v>
      </c>
      <c r="AP63" s="191">
        <f t="shared" si="9"/>
        <v>0</v>
      </c>
      <c r="AQ63" s="210">
        <v>0</v>
      </c>
      <c r="AR63" s="190">
        <v>0</v>
      </c>
      <c r="AS63" s="190">
        <v>0</v>
      </c>
      <c r="AT63" s="191">
        <f t="shared" si="10"/>
        <v>0</v>
      </c>
      <c r="AU63" s="194">
        <v>0</v>
      </c>
      <c r="AV63" s="190">
        <f t="shared" si="11"/>
        <v>11</v>
      </c>
      <c r="AW63" s="190">
        <f t="shared" si="12"/>
        <v>0</v>
      </c>
      <c r="AX63" s="190">
        <f t="shared" si="13"/>
        <v>2</v>
      </c>
      <c r="AY63" s="190">
        <f t="shared" si="14"/>
        <v>0</v>
      </c>
      <c r="AZ63" s="190">
        <f t="shared" si="15"/>
        <v>13</v>
      </c>
      <c r="BA63" s="190">
        <f t="shared" si="16"/>
        <v>2</v>
      </c>
      <c r="BB63" s="190" t="e">
        <f t="shared" si="17"/>
        <v>#DIV/0!</v>
      </c>
      <c r="BC63" s="190">
        <f t="shared" si="18"/>
        <v>5.5</v>
      </c>
      <c r="BD63" s="281">
        <f t="shared" si="21"/>
        <v>5.5</v>
      </c>
    </row>
    <row r="64" spans="1:56" ht="18" customHeight="1">
      <c r="A64" s="170">
        <v>53</v>
      </c>
      <c r="B64" s="136" t="s">
        <v>150</v>
      </c>
      <c r="C64" s="193">
        <v>0</v>
      </c>
      <c r="D64" s="193">
        <v>0</v>
      </c>
      <c r="E64" s="193">
        <v>0</v>
      </c>
      <c r="F64" s="191">
        <f t="shared" si="1"/>
        <v>0</v>
      </c>
      <c r="G64" s="193">
        <v>0</v>
      </c>
      <c r="H64" s="193">
        <v>0</v>
      </c>
      <c r="I64" s="193">
        <v>0</v>
      </c>
      <c r="J64" s="191">
        <f t="shared" si="2"/>
        <v>0</v>
      </c>
      <c r="K64" s="326">
        <v>0</v>
      </c>
      <c r="L64" s="326">
        <v>0</v>
      </c>
      <c r="M64" s="326">
        <v>0</v>
      </c>
      <c r="N64" s="319">
        <f t="shared" si="3"/>
        <v>0</v>
      </c>
      <c r="O64" s="394">
        <v>0</v>
      </c>
      <c r="P64" s="394">
        <v>0</v>
      </c>
      <c r="Q64" s="394">
        <v>0</v>
      </c>
      <c r="R64" s="394">
        <v>0</v>
      </c>
      <c r="S64" s="387">
        <f t="shared" si="4"/>
        <v>0</v>
      </c>
      <c r="T64" s="193">
        <v>0</v>
      </c>
      <c r="U64" s="193">
        <v>0</v>
      </c>
      <c r="V64" s="193">
        <v>0</v>
      </c>
      <c r="W64" s="193">
        <v>0</v>
      </c>
      <c r="X64" s="191">
        <f t="shared" si="5"/>
        <v>0</v>
      </c>
      <c r="Y64" s="318">
        <v>0</v>
      </c>
      <c r="Z64" s="318">
        <v>0</v>
      </c>
      <c r="AA64" s="318">
        <v>0</v>
      </c>
      <c r="AB64" s="318">
        <v>0</v>
      </c>
      <c r="AC64" s="319">
        <f t="shared" si="25"/>
        <v>0</v>
      </c>
      <c r="AD64" s="353">
        <v>0</v>
      </c>
      <c r="AE64" s="353">
        <v>0</v>
      </c>
      <c r="AF64" s="353">
        <v>0</v>
      </c>
      <c r="AG64" s="353">
        <v>0</v>
      </c>
      <c r="AH64" s="354">
        <f t="shared" si="26"/>
        <v>0</v>
      </c>
      <c r="AI64" s="212">
        <v>0</v>
      </c>
      <c r="AJ64" s="193">
        <v>0</v>
      </c>
      <c r="AK64" s="193">
        <v>0</v>
      </c>
      <c r="AL64" s="191">
        <f t="shared" si="8"/>
        <v>0</v>
      </c>
      <c r="AM64" s="212">
        <v>0</v>
      </c>
      <c r="AN64" s="193">
        <v>0</v>
      </c>
      <c r="AO64" s="193">
        <v>0</v>
      </c>
      <c r="AP64" s="191">
        <f t="shared" si="9"/>
        <v>0</v>
      </c>
      <c r="AQ64" s="212">
        <v>0</v>
      </c>
      <c r="AR64" s="193">
        <v>0</v>
      </c>
      <c r="AS64" s="193">
        <v>0</v>
      </c>
      <c r="AT64" s="191">
        <f t="shared" si="10"/>
        <v>0</v>
      </c>
      <c r="AU64" s="194">
        <v>0</v>
      </c>
      <c r="AV64" s="190">
        <f t="shared" si="11"/>
        <v>0</v>
      </c>
      <c r="AW64" s="190">
        <f t="shared" si="12"/>
        <v>0</v>
      </c>
      <c r="AX64" s="190">
        <f t="shared" si="13"/>
        <v>0</v>
      </c>
      <c r="AY64" s="190">
        <f t="shared" si="14"/>
        <v>0</v>
      </c>
      <c r="AZ64" s="190">
        <f t="shared" si="15"/>
        <v>0</v>
      </c>
      <c r="BA64" s="190">
        <f t="shared" si="16"/>
        <v>0</v>
      </c>
      <c r="BB64" s="193" t="e">
        <f>AV64/AW64</f>
        <v>#DIV/0!</v>
      </c>
      <c r="BC64" s="193" t="e">
        <f>AV64/AX64</f>
        <v>#DIV/0!</v>
      </c>
      <c r="BD64" s="284" t="e">
        <f>AV64/BA64</f>
        <v>#DIV/0!</v>
      </c>
    </row>
    <row r="65" spans="1:56" ht="18" customHeight="1">
      <c r="A65" s="170">
        <v>54</v>
      </c>
      <c r="B65" s="169" t="s">
        <v>159</v>
      </c>
      <c r="C65" s="190">
        <v>0</v>
      </c>
      <c r="D65" s="190">
        <v>0</v>
      </c>
      <c r="E65" s="190">
        <v>0</v>
      </c>
      <c r="F65" s="191">
        <f t="shared" si="1"/>
        <v>0</v>
      </c>
      <c r="G65" s="190">
        <v>0</v>
      </c>
      <c r="H65" s="190">
        <v>0</v>
      </c>
      <c r="I65" s="190">
        <v>0</v>
      </c>
      <c r="J65" s="191">
        <f t="shared" si="2"/>
        <v>0</v>
      </c>
      <c r="K65" s="318">
        <v>0</v>
      </c>
      <c r="L65" s="318">
        <v>0</v>
      </c>
      <c r="M65" s="318">
        <v>0</v>
      </c>
      <c r="N65" s="319">
        <f t="shared" si="3"/>
        <v>0</v>
      </c>
      <c r="O65" s="386">
        <v>0</v>
      </c>
      <c r="P65" s="386">
        <v>0</v>
      </c>
      <c r="Q65" s="386">
        <v>0</v>
      </c>
      <c r="R65" s="386">
        <v>0</v>
      </c>
      <c r="S65" s="387">
        <f t="shared" si="4"/>
        <v>0</v>
      </c>
      <c r="T65" s="190">
        <v>0</v>
      </c>
      <c r="U65" s="190">
        <v>0</v>
      </c>
      <c r="V65" s="190">
        <v>0</v>
      </c>
      <c r="W65" s="190">
        <v>0</v>
      </c>
      <c r="X65" s="191">
        <f t="shared" si="5"/>
        <v>0</v>
      </c>
      <c r="Y65" s="318">
        <v>0</v>
      </c>
      <c r="Z65" s="318">
        <v>0</v>
      </c>
      <c r="AA65" s="318">
        <v>2</v>
      </c>
      <c r="AB65" s="318">
        <v>0</v>
      </c>
      <c r="AC65" s="319">
        <f t="shared" si="25"/>
        <v>2</v>
      </c>
      <c r="AD65" s="353">
        <v>0</v>
      </c>
      <c r="AE65" s="353">
        <v>0</v>
      </c>
      <c r="AF65" s="353">
        <v>0</v>
      </c>
      <c r="AG65" s="353">
        <v>0</v>
      </c>
      <c r="AH65" s="354">
        <f t="shared" si="26"/>
        <v>0</v>
      </c>
      <c r="AI65" s="210">
        <v>0</v>
      </c>
      <c r="AJ65" s="190">
        <v>0</v>
      </c>
      <c r="AK65" s="190">
        <v>0</v>
      </c>
      <c r="AL65" s="191">
        <f t="shared" si="8"/>
        <v>0</v>
      </c>
      <c r="AM65" s="210">
        <v>0</v>
      </c>
      <c r="AN65" s="190">
        <v>0</v>
      </c>
      <c r="AO65" s="190">
        <v>0</v>
      </c>
      <c r="AP65" s="191">
        <f t="shared" si="9"/>
        <v>0</v>
      </c>
      <c r="AQ65" s="210">
        <v>0</v>
      </c>
      <c r="AR65" s="190">
        <v>0</v>
      </c>
      <c r="AS65" s="190">
        <v>0</v>
      </c>
      <c r="AT65" s="191">
        <f t="shared" si="10"/>
        <v>0</v>
      </c>
      <c r="AU65" s="192">
        <v>0</v>
      </c>
      <c r="AV65" s="190">
        <f t="shared" si="11"/>
        <v>0</v>
      </c>
      <c r="AW65" s="190">
        <f t="shared" si="12"/>
        <v>0</v>
      </c>
      <c r="AX65" s="190">
        <f t="shared" si="13"/>
        <v>2</v>
      </c>
      <c r="AY65" s="190">
        <f t="shared" si="14"/>
        <v>0</v>
      </c>
      <c r="AZ65" s="190">
        <f t="shared" si="15"/>
        <v>2</v>
      </c>
      <c r="BA65" s="190">
        <f t="shared" si="16"/>
        <v>2</v>
      </c>
      <c r="BB65" s="190" t="e">
        <f>AV65/AW65</f>
        <v>#DIV/0!</v>
      </c>
      <c r="BC65" s="190">
        <f>AV65/AX65</f>
        <v>0</v>
      </c>
      <c r="BD65" s="281">
        <f>AV65/BA65</f>
        <v>0</v>
      </c>
    </row>
    <row r="66" spans="1:56" ht="18" customHeight="1">
      <c r="A66" s="170">
        <v>55</v>
      </c>
      <c r="B66" s="98" t="s">
        <v>161</v>
      </c>
      <c r="C66" s="193">
        <v>0</v>
      </c>
      <c r="D66" s="193">
        <v>0</v>
      </c>
      <c r="E66" s="193">
        <v>4</v>
      </c>
      <c r="F66" s="191">
        <f t="shared" si="1"/>
        <v>4</v>
      </c>
      <c r="G66" s="193">
        <v>0</v>
      </c>
      <c r="H66" s="193">
        <v>20</v>
      </c>
      <c r="I66" s="193">
        <v>34</v>
      </c>
      <c r="J66" s="191">
        <f t="shared" si="2"/>
        <v>54</v>
      </c>
      <c r="K66" s="326">
        <v>0</v>
      </c>
      <c r="L66" s="326">
        <v>0</v>
      </c>
      <c r="M66" s="326">
        <v>0</v>
      </c>
      <c r="N66" s="319">
        <f t="shared" si="3"/>
        <v>0</v>
      </c>
      <c r="O66" s="394">
        <v>0</v>
      </c>
      <c r="P66" s="394">
        <v>0</v>
      </c>
      <c r="Q66" s="394">
        <v>0</v>
      </c>
      <c r="R66" s="394">
        <v>0</v>
      </c>
      <c r="S66" s="387">
        <f t="shared" si="4"/>
        <v>0</v>
      </c>
      <c r="T66" s="193">
        <v>0</v>
      </c>
      <c r="U66" s="193">
        <v>0</v>
      </c>
      <c r="V66" s="193">
        <v>0</v>
      </c>
      <c r="W66" s="193">
        <v>0</v>
      </c>
      <c r="X66" s="191">
        <f t="shared" si="5"/>
        <v>0</v>
      </c>
      <c r="Y66" s="318">
        <v>0</v>
      </c>
      <c r="Z66" s="318">
        <v>5</v>
      </c>
      <c r="AA66" s="318">
        <v>26</v>
      </c>
      <c r="AB66" s="318">
        <v>111</v>
      </c>
      <c r="AC66" s="319">
        <f t="shared" si="25"/>
        <v>142</v>
      </c>
      <c r="AD66" s="353">
        <v>0</v>
      </c>
      <c r="AE66" s="353">
        <v>0</v>
      </c>
      <c r="AF66" s="353">
        <v>1</v>
      </c>
      <c r="AG66" s="353">
        <v>0</v>
      </c>
      <c r="AH66" s="354">
        <f t="shared" si="26"/>
        <v>1</v>
      </c>
      <c r="AI66" s="212">
        <v>0</v>
      </c>
      <c r="AJ66" s="212">
        <v>0</v>
      </c>
      <c r="AK66" s="193">
        <v>0</v>
      </c>
      <c r="AL66" s="191">
        <f t="shared" si="8"/>
        <v>0</v>
      </c>
      <c r="AM66" s="212">
        <v>0</v>
      </c>
      <c r="AN66" s="212">
        <v>0</v>
      </c>
      <c r="AO66" s="193">
        <v>0</v>
      </c>
      <c r="AP66" s="191">
        <f t="shared" si="9"/>
        <v>0</v>
      </c>
      <c r="AQ66" s="212">
        <v>1</v>
      </c>
      <c r="AR66" s="193">
        <v>0</v>
      </c>
      <c r="AS66" s="193">
        <v>0</v>
      </c>
      <c r="AT66" s="191">
        <f t="shared" si="10"/>
        <v>1</v>
      </c>
      <c r="AU66" s="194">
        <v>0</v>
      </c>
      <c r="AV66" s="190">
        <f t="shared" si="11"/>
        <v>1</v>
      </c>
      <c r="AW66" s="190">
        <f t="shared" si="12"/>
        <v>25</v>
      </c>
      <c r="AX66" s="190">
        <f t="shared" si="13"/>
        <v>65</v>
      </c>
      <c r="AY66" s="190">
        <f t="shared" si="14"/>
        <v>111</v>
      </c>
      <c r="AZ66" s="190">
        <f t="shared" si="15"/>
        <v>202</v>
      </c>
      <c r="BA66" s="190">
        <f t="shared" si="16"/>
        <v>90</v>
      </c>
      <c r="BB66" s="193">
        <f t="shared" si="17"/>
        <v>0.04</v>
      </c>
      <c r="BC66" s="193">
        <f t="shared" si="18"/>
        <v>0.015384615384615385</v>
      </c>
      <c r="BD66" s="284">
        <f t="shared" si="21"/>
        <v>0.011111111111111112</v>
      </c>
    </row>
    <row r="67" spans="1:56" ht="18" customHeight="1">
      <c r="A67" s="170">
        <v>56</v>
      </c>
      <c r="B67" s="288" t="s">
        <v>43</v>
      </c>
      <c r="C67" s="190">
        <v>2</v>
      </c>
      <c r="D67" s="190">
        <v>0</v>
      </c>
      <c r="E67" s="190">
        <v>0</v>
      </c>
      <c r="F67" s="191">
        <f t="shared" si="1"/>
        <v>2</v>
      </c>
      <c r="G67" s="190">
        <v>33</v>
      </c>
      <c r="H67" s="190">
        <v>8</v>
      </c>
      <c r="I67" s="190">
        <v>2</v>
      </c>
      <c r="J67" s="191">
        <f t="shared" si="2"/>
        <v>43</v>
      </c>
      <c r="K67" s="318">
        <v>0</v>
      </c>
      <c r="L67" s="318">
        <v>0</v>
      </c>
      <c r="M67" s="318">
        <v>0</v>
      </c>
      <c r="N67" s="319">
        <f t="shared" si="3"/>
        <v>0</v>
      </c>
      <c r="O67" s="386">
        <v>0</v>
      </c>
      <c r="P67" s="386">
        <v>0</v>
      </c>
      <c r="Q67" s="386">
        <v>0</v>
      </c>
      <c r="R67" s="386">
        <v>0</v>
      </c>
      <c r="S67" s="387">
        <f t="shared" si="4"/>
        <v>0</v>
      </c>
      <c r="T67" s="190">
        <v>0</v>
      </c>
      <c r="U67" s="190">
        <v>0</v>
      </c>
      <c r="V67" s="190">
        <v>0</v>
      </c>
      <c r="W67" s="190">
        <v>0</v>
      </c>
      <c r="X67" s="191">
        <f t="shared" si="5"/>
        <v>0</v>
      </c>
      <c r="Y67" s="318">
        <v>0</v>
      </c>
      <c r="Z67" s="318">
        <v>5</v>
      </c>
      <c r="AA67" s="318">
        <v>0</v>
      </c>
      <c r="AB67" s="318">
        <v>11</v>
      </c>
      <c r="AC67" s="319">
        <f t="shared" si="25"/>
        <v>16</v>
      </c>
      <c r="AD67" s="353">
        <v>0</v>
      </c>
      <c r="AE67" s="353">
        <v>0</v>
      </c>
      <c r="AF67" s="353">
        <v>0</v>
      </c>
      <c r="AG67" s="353">
        <v>0</v>
      </c>
      <c r="AH67" s="354">
        <f t="shared" si="26"/>
        <v>0</v>
      </c>
      <c r="AI67" s="210">
        <v>0</v>
      </c>
      <c r="AJ67" s="190">
        <v>0</v>
      </c>
      <c r="AK67" s="190">
        <v>0</v>
      </c>
      <c r="AL67" s="191">
        <f t="shared" si="8"/>
        <v>0</v>
      </c>
      <c r="AM67" s="210">
        <v>0</v>
      </c>
      <c r="AN67" s="190">
        <v>0</v>
      </c>
      <c r="AO67" s="190">
        <v>0</v>
      </c>
      <c r="AP67" s="191">
        <f t="shared" si="9"/>
        <v>0</v>
      </c>
      <c r="AQ67" s="210">
        <v>0</v>
      </c>
      <c r="AR67" s="190">
        <v>0</v>
      </c>
      <c r="AS67" s="190">
        <v>0</v>
      </c>
      <c r="AT67" s="191">
        <f t="shared" si="10"/>
        <v>0</v>
      </c>
      <c r="AU67" s="192">
        <v>0</v>
      </c>
      <c r="AV67" s="190">
        <f t="shared" si="11"/>
        <v>35</v>
      </c>
      <c r="AW67" s="190">
        <f t="shared" si="12"/>
        <v>13</v>
      </c>
      <c r="AX67" s="190">
        <f t="shared" si="13"/>
        <v>2</v>
      </c>
      <c r="AY67" s="190">
        <f t="shared" si="14"/>
        <v>11</v>
      </c>
      <c r="AZ67" s="190">
        <f t="shared" si="15"/>
        <v>61</v>
      </c>
      <c r="BA67" s="190">
        <f t="shared" si="16"/>
        <v>15</v>
      </c>
      <c r="BB67" s="190">
        <f t="shared" si="17"/>
        <v>2.6923076923076925</v>
      </c>
      <c r="BC67" s="190">
        <f t="shared" si="18"/>
        <v>17.5</v>
      </c>
      <c r="BD67" s="281">
        <f aca="true" t="shared" si="27" ref="BD67:BD80">AV67/BA67</f>
        <v>2.3333333333333335</v>
      </c>
    </row>
    <row r="68" spans="1:56" ht="18" customHeight="1">
      <c r="A68" s="170">
        <v>57</v>
      </c>
      <c r="B68" s="136" t="s">
        <v>135</v>
      </c>
      <c r="C68" s="193">
        <v>1</v>
      </c>
      <c r="D68" s="193">
        <v>0</v>
      </c>
      <c r="E68" s="193">
        <v>0</v>
      </c>
      <c r="F68" s="191">
        <f t="shared" si="1"/>
        <v>1</v>
      </c>
      <c r="G68" s="193">
        <v>49</v>
      </c>
      <c r="H68" s="193">
        <v>10</v>
      </c>
      <c r="I68" s="193">
        <v>8</v>
      </c>
      <c r="J68" s="191">
        <f t="shared" si="2"/>
        <v>67</v>
      </c>
      <c r="K68" s="318">
        <v>0</v>
      </c>
      <c r="L68" s="318">
        <v>0</v>
      </c>
      <c r="M68" s="318">
        <v>0</v>
      </c>
      <c r="N68" s="319">
        <f t="shared" si="3"/>
        <v>0</v>
      </c>
      <c r="O68" s="386">
        <v>0</v>
      </c>
      <c r="P68" s="386">
        <v>0</v>
      </c>
      <c r="Q68" s="386">
        <v>0</v>
      </c>
      <c r="R68" s="386">
        <v>0</v>
      </c>
      <c r="S68" s="387">
        <f t="shared" si="4"/>
        <v>0</v>
      </c>
      <c r="T68" s="193">
        <v>0</v>
      </c>
      <c r="U68" s="193">
        <v>0</v>
      </c>
      <c r="V68" s="193">
        <v>0</v>
      </c>
      <c r="W68" s="193">
        <v>0</v>
      </c>
      <c r="X68" s="191">
        <f t="shared" si="5"/>
        <v>0</v>
      </c>
      <c r="Y68" s="318">
        <v>0</v>
      </c>
      <c r="Z68" s="318">
        <v>3</v>
      </c>
      <c r="AA68" s="318">
        <v>3</v>
      </c>
      <c r="AB68" s="318">
        <v>0</v>
      </c>
      <c r="AC68" s="319">
        <f t="shared" si="25"/>
        <v>6</v>
      </c>
      <c r="AD68" s="353">
        <v>0</v>
      </c>
      <c r="AE68" s="353">
        <v>0</v>
      </c>
      <c r="AF68" s="353">
        <v>0</v>
      </c>
      <c r="AG68" s="353">
        <v>0</v>
      </c>
      <c r="AH68" s="354">
        <f t="shared" si="26"/>
        <v>0</v>
      </c>
      <c r="AI68" s="212">
        <v>0</v>
      </c>
      <c r="AJ68" s="193">
        <v>0</v>
      </c>
      <c r="AK68" s="193">
        <v>0</v>
      </c>
      <c r="AL68" s="191">
        <f t="shared" si="8"/>
        <v>0</v>
      </c>
      <c r="AM68" s="212">
        <v>0</v>
      </c>
      <c r="AN68" s="193">
        <v>0</v>
      </c>
      <c r="AO68" s="193">
        <v>0</v>
      </c>
      <c r="AP68" s="191">
        <f t="shared" si="9"/>
        <v>0</v>
      </c>
      <c r="AQ68" s="212">
        <v>0</v>
      </c>
      <c r="AR68" s="193">
        <v>0</v>
      </c>
      <c r="AS68" s="193">
        <v>0</v>
      </c>
      <c r="AT68" s="191">
        <f t="shared" si="10"/>
        <v>0</v>
      </c>
      <c r="AU68" s="194">
        <v>0</v>
      </c>
      <c r="AV68" s="190">
        <f t="shared" si="11"/>
        <v>50</v>
      </c>
      <c r="AW68" s="190">
        <f t="shared" si="12"/>
        <v>13</v>
      </c>
      <c r="AX68" s="190">
        <f t="shared" si="13"/>
        <v>11</v>
      </c>
      <c r="AY68" s="190">
        <f t="shared" si="14"/>
        <v>0</v>
      </c>
      <c r="AZ68" s="190">
        <f t="shared" si="15"/>
        <v>74</v>
      </c>
      <c r="BA68" s="190">
        <f t="shared" si="16"/>
        <v>24</v>
      </c>
      <c r="BB68" s="190">
        <f t="shared" si="17"/>
        <v>3.8461538461538463</v>
      </c>
      <c r="BC68" s="190">
        <f t="shared" si="18"/>
        <v>4.545454545454546</v>
      </c>
      <c r="BD68" s="284">
        <f t="shared" si="27"/>
        <v>2.0833333333333335</v>
      </c>
    </row>
    <row r="69" spans="1:56" ht="18" customHeight="1">
      <c r="A69" s="170">
        <v>58</v>
      </c>
      <c r="B69" s="169" t="s">
        <v>136</v>
      </c>
      <c r="C69" s="190">
        <v>0</v>
      </c>
      <c r="D69" s="190">
        <v>0</v>
      </c>
      <c r="E69" s="190">
        <v>0</v>
      </c>
      <c r="F69" s="191">
        <f aca="true" t="shared" si="28" ref="F69:F80">SUM(C69:E69)</f>
        <v>0</v>
      </c>
      <c r="G69" s="190">
        <v>40</v>
      </c>
      <c r="H69" s="190">
        <v>0</v>
      </c>
      <c r="I69" s="190">
        <v>1</v>
      </c>
      <c r="J69" s="191">
        <f aca="true" t="shared" si="29" ref="J69:J80">SUM(G69:I69)</f>
        <v>41</v>
      </c>
      <c r="K69" s="318">
        <v>0</v>
      </c>
      <c r="L69" s="318">
        <v>0</v>
      </c>
      <c r="M69" s="318">
        <v>0</v>
      </c>
      <c r="N69" s="319">
        <f aca="true" t="shared" si="30" ref="N69:N80">SUM(K69:M69)</f>
        <v>0</v>
      </c>
      <c r="O69" s="386">
        <v>0</v>
      </c>
      <c r="P69" s="386">
        <v>0</v>
      </c>
      <c r="Q69" s="386">
        <v>0</v>
      </c>
      <c r="R69" s="386">
        <v>0</v>
      </c>
      <c r="S69" s="387">
        <f aca="true" t="shared" si="31" ref="S69:S80">SUM(O69:R69)</f>
        <v>0</v>
      </c>
      <c r="T69" s="190">
        <v>0</v>
      </c>
      <c r="U69" s="190">
        <v>0</v>
      </c>
      <c r="V69" s="190">
        <v>0</v>
      </c>
      <c r="W69" s="190">
        <v>0</v>
      </c>
      <c r="X69" s="191">
        <f aca="true" t="shared" si="32" ref="X69:X80">SUM(T69:W69)</f>
        <v>0</v>
      </c>
      <c r="Y69" s="318">
        <v>0</v>
      </c>
      <c r="Z69" s="318">
        <v>0</v>
      </c>
      <c r="AA69" s="318">
        <v>4</v>
      </c>
      <c r="AB69" s="318">
        <v>0</v>
      </c>
      <c r="AC69" s="319">
        <f t="shared" si="25"/>
        <v>4</v>
      </c>
      <c r="AD69" s="353">
        <v>0</v>
      </c>
      <c r="AE69" s="353">
        <v>0</v>
      </c>
      <c r="AF69" s="353">
        <v>0</v>
      </c>
      <c r="AG69" s="353">
        <v>0</v>
      </c>
      <c r="AH69" s="354">
        <f t="shared" si="26"/>
        <v>0</v>
      </c>
      <c r="AI69" s="210">
        <v>2</v>
      </c>
      <c r="AJ69" s="193">
        <v>0</v>
      </c>
      <c r="AK69" s="193">
        <v>0</v>
      </c>
      <c r="AL69" s="191">
        <f aca="true" t="shared" si="33" ref="AL69:AL80">SUM(AI69:AK69)</f>
        <v>2</v>
      </c>
      <c r="AM69" s="190">
        <v>0</v>
      </c>
      <c r="AN69" s="193">
        <v>0</v>
      </c>
      <c r="AO69" s="193">
        <v>0</v>
      </c>
      <c r="AP69" s="191">
        <f aca="true" t="shared" si="34" ref="AP69:AP80">SUM(AM69:AO69)</f>
        <v>0</v>
      </c>
      <c r="AQ69" s="191">
        <v>0</v>
      </c>
      <c r="AR69" s="193">
        <v>0</v>
      </c>
      <c r="AS69" s="193">
        <v>0</v>
      </c>
      <c r="AT69" s="191">
        <f aca="true" t="shared" si="35" ref="AT69:AT80">SUM(AQ69:AS69)</f>
        <v>0</v>
      </c>
      <c r="AU69" s="194">
        <v>0</v>
      </c>
      <c r="AV69" s="190">
        <f t="shared" si="11"/>
        <v>42</v>
      </c>
      <c r="AW69" s="190">
        <f t="shared" si="12"/>
        <v>0</v>
      </c>
      <c r="AX69" s="190">
        <f t="shared" si="13"/>
        <v>5</v>
      </c>
      <c r="AY69" s="190">
        <f t="shared" si="14"/>
        <v>0</v>
      </c>
      <c r="AZ69" s="190">
        <f t="shared" si="15"/>
        <v>47</v>
      </c>
      <c r="BA69" s="190">
        <f t="shared" si="16"/>
        <v>5</v>
      </c>
      <c r="BB69" s="190" t="e">
        <f t="shared" si="17"/>
        <v>#DIV/0!</v>
      </c>
      <c r="BC69" s="190">
        <f t="shared" si="18"/>
        <v>8.4</v>
      </c>
      <c r="BD69" s="281">
        <f t="shared" si="27"/>
        <v>8.4</v>
      </c>
    </row>
    <row r="70" spans="1:56" ht="18" customHeight="1">
      <c r="A70" s="170">
        <v>59</v>
      </c>
      <c r="B70" s="136" t="s">
        <v>137</v>
      </c>
      <c r="C70" s="190">
        <v>0</v>
      </c>
      <c r="D70" s="190">
        <v>0</v>
      </c>
      <c r="E70" s="190">
        <v>0</v>
      </c>
      <c r="F70" s="191">
        <f t="shared" si="28"/>
        <v>0</v>
      </c>
      <c r="G70" s="190">
        <v>0</v>
      </c>
      <c r="H70" s="190">
        <v>10</v>
      </c>
      <c r="I70" s="190">
        <v>5</v>
      </c>
      <c r="J70" s="191">
        <f t="shared" si="29"/>
        <v>15</v>
      </c>
      <c r="K70" s="318">
        <v>0</v>
      </c>
      <c r="L70" s="318">
        <v>0</v>
      </c>
      <c r="M70" s="318">
        <v>0</v>
      </c>
      <c r="N70" s="319">
        <f t="shared" si="30"/>
        <v>0</v>
      </c>
      <c r="O70" s="386">
        <v>0</v>
      </c>
      <c r="P70" s="386">
        <v>0</v>
      </c>
      <c r="Q70" s="386">
        <v>0</v>
      </c>
      <c r="R70" s="386">
        <v>0</v>
      </c>
      <c r="S70" s="387">
        <f t="shared" si="31"/>
        <v>0</v>
      </c>
      <c r="T70" s="193">
        <v>0</v>
      </c>
      <c r="U70" s="193">
        <v>0</v>
      </c>
      <c r="V70" s="193">
        <v>0</v>
      </c>
      <c r="W70" s="193">
        <v>0</v>
      </c>
      <c r="X70" s="191">
        <f t="shared" si="32"/>
        <v>0</v>
      </c>
      <c r="Y70" s="318">
        <v>0</v>
      </c>
      <c r="Z70" s="318">
        <v>4</v>
      </c>
      <c r="AA70" s="318">
        <v>7</v>
      </c>
      <c r="AB70" s="318">
        <v>0</v>
      </c>
      <c r="AC70" s="319">
        <f t="shared" si="25"/>
        <v>11</v>
      </c>
      <c r="AD70" s="353">
        <v>0</v>
      </c>
      <c r="AE70" s="353">
        <v>0</v>
      </c>
      <c r="AF70" s="353">
        <v>0</v>
      </c>
      <c r="AG70" s="353">
        <v>0</v>
      </c>
      <c r="AH70" s="354">
        <f t="shared" si="26"/>
        <v>0</v>
      </c>
      <c r="AI70" s="213">
        <v>0</v>
      </c>
      <c r="AJ70" s="193">
        <v>0</v>
      </c>
      <c r="AK70" s="193">
        <v>0</v>
      </c>
      <c r="AL70" s="191">
        <f t="shared" si="33"/>
        <v>0</v>
      </c>
      <c r="AM70" s="210">
        <v>0</v>
      </c>
      <c r="AN70" s="193">
        <v>0</v>
      </c>
      <c r="AO70" s="193">
        <v>0</v>
      </c>
      <c r="AP70" s="191">
        <f t="shared" si="34"/>
        <v>0</v>
      </c>
      <c r="AQ70" s="210">
        <v>0</v>
      </c>
      <c r="AR70" s="193">
        <v>0</v>
      </c>
      <c r="AS70" s="193">
        <v>0</v>
      </c>
      <c r="AT70" s="191">
        <f t="shared" si="35"/>
        <v>0</v>
      </c>
      <c r="AU70" s="192">
        <v>0</v>
      </c>
      <c r="AV70" s="190">
        <f t="shared" si="11"/>
        <v>0</v>
      </c>
      <c r="AW70" s="190">
        <f t="shared" si="12"/>
        <v>14</v>
      </c>
      <c r="AX70" s="190">
        <f t="shared" si="13"/>
        <v>12</v>
      </c>
      <c r="AY70" s="190">
        <f t="shared" si="14"/>
        <v>0</v>
      </c>
      <c r="AZ70" s="190">
        <f t="shared" si="15"/>
        <v>26</v>
      </c>
      <c r="BA70" s="190">
        <f aca="true" t="shared" si="36" ref="BA70:BA80">SUM(AW70,AX70)</f>
        <v>26</v>
      </c>
      <c r="BB70" s="190">
        <f t="shared" si="17"/>
        <v>0</v>
      </c>
      <c r="BC70" s="190">
        <f t="shared" si="18"/>
        <v>0</v>
      </c>
      <c r="BD70" s="281">
        <f t="shared" si="27"/>
        <v>0</v>
      </c>
    </row>
    <row r="71" spans="1:56" ht="18" customHeight="1">
      <c r="A71" s="170">
        <v>60</v>
      </c>
      <c r="B71" s="169" t="s">
        <v>107</v>
      </c>
      <c r="C71" s="190">
        <v>0</v>
      </c>
      <c r="D71" s="190">
        <v>2</v>
      </c>
      <c r="E71" s="190">
        <v>9</v>
      </c>
      <c r="F71" s="191">
        <f t="shared" si="28"/>
        <v>11</v>
      </c>
      <c r="G71" s="190">
        <v>0</v>
      </c>
      <c r="H71" s="190">
        <v>0</v>
      </c>
      <c r="I71" s="190">
        <v>2</v>
      </c>
      <c r="J71" s="191">
        <f t="shared" si="29"/>
        <v>2</v>
      </c>
      <c r="K71" s="318">
        <v>0</v>
      </c>
      <c r="L71" s="318">
        <v>13</v>
      </c>
      <c r="M71" s="318">
        <v>32</v>
      </c>
      <c r="N71" s="319">
        <f t="shared" si="30"/>
        <v>45</v>
      </c>
      <c r="O71" s="386">
        <v>0</v>
      </c>
      <c r="P71" s="386">
        <v>0</v>
      </c>
      <c r="Q71" s="386">
        <v>0</v>
      </c>
      <c r="R71" s="386">
        <v>0</v>
      </c>
      <c r="S71" s="387">
        <f t="shared" si="31"/>
        <v>0</v>
      </c>
      <c r="T71" s="190">
        <v>0</v>
      </c>
      <c r="U71" s="190">
        <v>0</v>
      </c>
      <c r="V71" s="190">
        <v>0</v>
      </c>
      <c r="W71" s="190">
        <v>0</v>
      </c>
      <c r="X71" s="191">
        <f t="shared" si="32"/>
        <v>0</v>
      </c>
      <c r="Y71" s="318">
        <v>0</v>
      </c>
      <c r="Z71" s="318">
        <v>0</v>
      </c>
      <c r="AA71" s="318">
        <v>1</v>
      </c>
      <c r="AB71" s="318">
        <v>11</v>
      </c>
      <c r="AC71" s="319">
        <f t="shared" si="25"/>
        <v>12</v>
      </c>
      <c r="AD71" s="353">
        <v>0</v>
      </c>
      <c r="AE71" s="353">
        <v>0</v>
      </c>
      <c r="AF71" s="353">
        <v>0</v>
      </c>
      <c r="AG71" s="353">
        <v>0</v>
      </c>
      <c r="AH71" s="354">
        <f t="shared" si="26"/>
        <v>0</v>
      </c>
      <c r="AI71" s="212">
        <v>0</v>
      </c>
      <c r="AJ71" s="193">
        <v>0</v>
      </c>
      <c r="AK71" s="193">
        <v>0</v>
      </c>
      <c r="AL71" s="191">
        <f t="shared" si="33"/>
        <v>0</v>
      </c>
      <c r="AM71" s="210">
        <v>3</v>
      </c>
      <c r="AN71" s="193">
        <v>0</v>
      </c>
      <c r="AO71" s="193">
        <v>0</v>
      </c>
      <c r="AP71" s="191">
        <f t="shared" si="34"/>
        <v>3</v>
      </c>
      <c r="AQ71" s="210">
        <v>0</v>
      </c>
      <c r="AR71" s="193">
        <v>0</v>
      </c>
      <c r="AS71" s="193">
        <v>0</v>
      </c>
      <c r="AT71" s="191">
        <f t="shared" si="35"/>
        <v>0</v>
      </c>
      <c r="AU71" s="192">
        <v>15</v>
      </c>
      <c r="AV71" s="190">
        <f aca="true" t="shared" si="37" ref="AV71:AV80">SUM(C71,G71,K71,O71,T71,Y71,AD71,AI71,AM71,AQ71)</f>
        <v>3</v>
      </c>
      <c r="AW71" s="190">
        <f aca="true" t="shared" si="38" ref="AW71:AW80">SUM(D71,H71,L71,P71,U71,Z71,AE71,AJ71,AN71,AR71)</f>
        <v>15</v>
      </c>
      <c r="AX71" s="190">
        <f aca="true" t="shared" si="39" ref="AX71:AX80">SUM(E71,I71,M71,Q71,V71,AA71,AF71,AK71,AO71,AS71)</f>
        <v>44</v>
      </c>
      <c r="AY71" s="190">
        <f aca="true" t="shared" si="40" ref="AY71:AY80">SUM(R71,W71,AB71,AG71,AU71)</f>
        <v>26</v>
      </c>
      <c r="AZ71" s="190">
        <f aca="true" t="shared" si="41" ref="AZ71:AZ80">SUM(AV71:AY71)</f>
        <v>88</v>
      </c>
      <c r="BA71" s="190">
        <f t="shared" si="36"/>
        <v>59</v>
      </c>
      <c r="BB71" s="190">
        <f t="shared" si="17"/>
        <v>0.2</v>
      </c>
      <c r="BC71" s="190">
        <f t="shared" si="18"/>
        <v>0.06818181818181818</v>
      </c>
      <c r="BD71" s="281">
        <f t="shared" si="27"/>
        <v>0.05084745762711865</v>
      </c>
    </row>
    <row r="72" spans="1:56" ht="18" customHeight="1">
      <c r="A72" s="170">
        <v>61</v>
      </c>
      <c r="B72" s="136" t="s">
        <v>119</v>
      </c>
      <c r="C72" s="193">
        <v>0</v>
      </c>
      <c r="D72" s="193">
        <v>0</v>
      </c>
      <c r="E72" s="193">
        <v>0</v>
      </c>
      <c r="F72" s="191">
        <f t="shared" si="28"/>
        <v>0</v>
      </c>
      <c r="G72" s="193">
        <v>0</v>
      </c>
      <c r="H72" s="193">
        <v>0</v>
      </c>
      <c r="I72" s="193">
        <v>0</v>
      </c>
      <c r="J72" s="191">
        <f t="shared" si="29"/>
        <v>0</v>
      </c>
      <c r="K72" s="326">
        <v>0</v>
      </c>
      <c r="L72" s="326">
        <v>14</v>
      </c>
      <c r="M72" s="326">
        <v>15</v>
      </c>
      <c r="N72" s="319">
        <f t="shared" si="30"/>
        <v>29</v>
      </c>
      <c r="O72" s="394">
        <v>0</v>
      </c>
      <c r="P72" s="394">
        <v>0</v>
      </c>
      <c r="Q72" s="394">
        <v>0</v>
      </c>
      <c r="R72" s="394">
        <v>0</v>
      </c>
      <c r="S72" s="387">
        <f t="shared" si="31"/>
        <v>0</v>
      </c>
      <c r="T72" s="193">
        <v>0</v>
      </c>
      <c r="U72" s="193">
        <v>0</v>
      </c>
      <c r="V72" s="193">
        <v>0</v>
      </c>
      <c r="W72" s="193">
        <v>0</v>
      </c>
      <c r="X72" s="191">
        <f t="shared" si="32"/>
        <v>0</v>
      </c>
      <c r="Y72" s="318">
        <v>0</v>
      </c>
      <c r="Z72" s="318">
        <v>0</v>
      </c>
      <c r="AA72" s="318">
        <v>0</v>
      </c>
      <c r="AB72" s="318">
        <v>1</v>
      </c>
      <c r="AC72" s="319">
        <f>SUM(Y72:AB72)</f>
        <v>1</v>
      </c>
      <c r="AD72" s="353">
        <v>0</v>
      </c>
      <c r="AE72" s="353">
        <v>0</v>
      </c>
      <c r="AF72" s="353">
        <v>0</v>
      </c>
      <c r="AG72" s="353">
        <v>0</v>
      </c>
      <c r="AH72" s="354">
        <f>SUM(AD72:AG72)</f>
        <v>0</v>
      </c>
      <c r="AI72" s="193">
        <v>0</v>
      </c>
      <c r="AJ72" s="193">
        <v>0</v>
      </c>
      <c r="AK72" s="193">
        <v>0</v>
      </c>
      <c r="AL72" s="191">
        <f t="shared" si="33"/>
        <v>0</v>
      </c>
      <c r="AM72" s="210">
        <v>0</v>
      </c>
      <c r="AN72" s="193">
        <v>0</v>
      </c>
      <c r="AO72" s="193">
        <v>0</v>
      </c>
      <c r="AP72" s="191">
        <f t="shared" si="34"/>
        <v>0</v>
      </c>
      <c r="AQ72" s="210">
        <v>0</v>
      </c>
      <c r="AR72" s="193">
        <v>0</v>
      </c>
      <c r="AS72" s="193">
        <v>0</v>
      </c>
      <c r="AT72" s="191">
        <f t="shared" si="35"/>
        <v>0</v>
      </c>
      <c r="AU72" s="194">
        <v>0</v>
      </c>
      <c r="AV72" s="190">
        <f t="shared" si="37"/>
        <v>0</v>
      </c>
      <c r="AW72" s="190">
        <f t="shared" si="38"/>
        <v>14</v>
      </c>
      <c r="AX72" s="190">
        <f t="shared" si="39"/>
        <v>15</v>
      </c>
      <c r="AY72" s="190">
        <f t="shared" si="40"/>
        <v>1</v>
      </c>
      <c r="AZ72" s="190">
        <f t="shared" si="41"/>
        <v>30</v>
      </c>
      <c r="BA72" s="190">
        <f t="shared" si="36"/>
        <v>29</v>
      </c>
      <c r="BB72" s="190">
        <f t="shared" si="17"/>
        <v>0</v>
      </c>
      <c r="BC72" s="190">
        <f t="shared" si="18"/>
        <v>0</v>
      </c>
      <c r="BD72" s="281">
        <f t="shared" si="27"/>
        <v>0</v>
      </c>
    </row>
    <row r="73" spans="1:56" ht="18" customHeight="1">
      <c r="A73" s="170">
        <v>62</v>
      </c>
      <c r="B73" s="136" t="s">
        <v>162</v>
      </c>
      <c r="C73" s="193">
        <v>0</v>
      </c>
      <c r="D73" s="193">
        <v>0</v>
      </c>
      <c r="E73" s="193">
        <v>0</v>
      </c>
      <c r="F73" s="191">
        <f t="shared" si="28"/>
        <v>0</v>
      </c>
      <c r="G73" s="193">
        <v>1</v>
      </c>
      <c r="H73" s="193">
        <v>0</v>
      </c>
      <c r="I73" s="193">
        <v>0</v>
      </c>
      <c r="J73" s="191">
        <f t="shared" si="29"/>
        <v>1</v>
      </c>
      <c r="K73" s="326">
        <v>2</v>
      </c>
      <c r="L73" s="326">
        <v>5</v>
      </c>
      <c r="M73" s="326">
        <v>6</v>
      </c>
      <c r="N73" s="319">
        <f t="shared" si="30"/>
        <v>13</v>
      </c>
      <c r="O73" s="394">
        <v>0</v>
      </c>
      <c r="P73" s="394">
        <v>0</v>
      </c>
      <c r="Q73" s="394">
        <v>0</v>
      </c>
      <c r="R73" s="394">
        <v>0</v>
      </c>
      <c r="S73" s="387">
        <f t="shared" si="31"/>
        <v>0</v>
      </c>
      <c r="T73" s="193">
        <v>0</v>
      </c>
      <c r="U73" s="193">
        <v>0</v>
      </c>
      <c r="V73" s="193">
        <v>0</v>
      </c>
      <c r="W73" s="193">
        <v>0</v>
      </c>
      <c r="X73" s="191">
        <f t="shared" si="32"/>
        <v>0</v>
      </c>
      <c r="Y73" s="318">
        <v>0</v>
      </c>
      <c r="Z73" s="318">
        <v>0</v>
      </c>
      <c r="AA73" s="318">
        <v>0</v>
      </c>
      <c r="AB73" s="318">
        <v>1</v>
      </c>
      <c r="AC73" s="319">
        <f t="shared" si="25"/>
        <v>1</v>
      </c>
      <c r="AD73" s="353">
        <v>0</v>
      </c>
      <c r="AE73" s="353">
        <v>0</v>
      </c>
      <c r="AF73" s="353">
        <v>0</v>
      </c>
      <c r="AG73" s="353">
        <v>0</v>
      </c>
      <c r="AH73" s="354">
        <f>SUM(AD73:AG73)</f>
        <v>0</v>
      </c>
      <c r="AI73" s="212">
        <v>0</v>
      </c>
      <c r="AJ73" s="193">
        <v>0</v>
      </c>
      <c r="AK73" s="193">
        <v>0</v>
      </c>
      <c r="AL73" s="191">
        <f t="shared" si="33"/>
        <v>0</v>
      </c>
      <c r="AM73" s="193">
        <v>0</v>
      </c>
      <c r="AN73" s="193">
        <v>0</v>
      </c>
      <c r="AO73" s="193">
        <v>0</v>
      </c>
      <c r="AP73" s="191">
        <f t="shared" si="34"/>
        <v>0</v>
      </c>
      <c r="AQ73" s="193">
        <v>0</v>
      </c>
      <c r="AR73" s="193">
        <v>0</v>
      </c>
      <c r="AS73" s="193">
        <v>0</v>
      </c>
      <c r="AT73" s="191">
        <f t="shared" si="35"/>
        <v>0</v>
      </c>
      <c r="AU73" s="193">
        <v>0</v>
      </c>
      <c r="AV73" s="190">
        <f t="shared" si="37"/>
        <v>3</v>
      </c>
      <c r="AW73" s="190">
        <f t="shared" si="38"/>
        <v>5</v>
      </c>
      <c r="AX73" s="190">
        <f t="shared" si="39"/>
        <v>6</v>
      </c>
      <c r="AY73" s="190">
        <f t="shared" si="40"/>
        <v>1</v>
      </c>
      <c r="AZ73" s="190">
        <f t="shared" si="41"/>
        <v>15</v>
      </c>
      <c r="BA73" s="190">
        <f t="shared" si="36"/>
        <v>11</v>
      </c>
      <c r="BB73" s="190">
        <f t="shared" si="17"/>
        <v>0.6</v>
      </c>
      <c r="BC73" s="190">
        <f t="shared" si="18"/>
        <v>0.5</v>
      </c>
      <c r="BD73" s="281">
        <f t="shared" si="27"/>
        <v>0.2727272727272727</v>
      </c>
    </row>
    <row r="74" spans="1:56" ht="18" customHeight="1">
      <c r="A74" s="170">
        <v>63</v>
      </c>
      <c r="B74" s="176" t="s">
        <v>108</v>
      </c>
      <c r="C74" s="202">
        <v>5</v>
      </c>
      <c r="D74" s="202">
        <v>0</v>
      </c>
      <c r="E74" s="202">
        <v>0</v>
      </c>
      <c r="F74" s="184">
        <f t="shared" si="28"/>
        <v>5</v>
      </c>
      <c r="G74" s="202">
        <v>7</v>
      </c>
      <c r="H74" s="202">
        <v>0</v>
      </c>
      <c r="I74" s="202">
        <v>0</v>
      </c>
      <c r="J74" s="184">
        <f t="shared" si="29"/>
        <v>7</v>
      </c>
      <c r="K74" s="327">
        <v>18</v>
      </c>
      <c r="L74" s="327">
        <v>9</v>
      </c>
      <c r="M74" s="327">
        <v>7</v>
      </c>
      <c r="N74" s="313">
        <f t="shared" si="30"/>
        <v>34</v>
      </c>
      <c r="O74" s="397">
        <v>0</v>
      </c>
      <c r="P74" s="397">
        <v>0</v>
      </c>
      <c r="Q74" s="397">
        <v>0</v>
      </c>
      <c r="R74" s="397">
        <v>0</v>
      </c>
      <c r="S74" s="381">
        <f t="shared" si="31"/>
        <v>0</v>
      </c>
      <c r="T74" s="202">
        <v>0</v>
      </c>
      <c r="U74" s="202">
        <v>0</v>
      </c>
      <c r="V74" s="195">
        <v>0</v>
      </c>
      <c r="W74" s="202">
        <v>0</v>
      </c>
      <c r="X74" s="184">
        <f t="shared" si="32"/>
        <v>0</v>
      </c>
      <c r="Y74" s="312">
        <v>0</v>
      </c>
      <c r="Z74" s="312">
        <v>0</v>
      </c>
      <c r="AA74" s="312">
        <v>0</v>
      </c>
      <c r="AB74" s="312">
        <v>2</v>
      </c>
      <c r="AC74" s="313">
        <f t="shared" si="25"/>
        <v>2</v>
      </c>
      <c r="AD74" s="347">
        <v>0</v>
      </c>
      <c r="AE74" s="347">
        <v>0</v>
      </c>
      <c r="AF74" s="347">
        <v>0</v>
      </c>
      <c r="AG74" s="347">
        <v>0</v>
      </c>
      <c r="AH74" s="348">
        <f>SUM(AD74:AG74)</f>
        <v>0</v>
      </c>
      <c r="AI74" s="214">
        <v>0</v>
      </c>
      <c r="AJ74" s="202">
        <v>0</v>
      </c>
      <c r="AK74" s="202">
        <v>0</v>
      </c>
      <c r="AL74" s="184">
        <f t="shared" si="33"/>
        <v>0</v>
      </c>
      <c r="AM74" s="213">
        <v>2</v>
      </c>
      <c r="AN74" s="202">
        <v>0</v>
      </c>
      <c r="AO74" s="202">
        <v>0</v>
      </c>
      <c r="AP74" s="184">
        <f t="shared" si="34"/>
        <v>2</v>
      </c>
      <c r="AQ74" s="213">
        <v>0</v>
      </c>
      <c r="AR74" s="202">
        <v>0</v>
      </c>
      <c r="AS74" s="202">
        <v>0</v>
      </c>
      <c r="AT74" s="184">
        <f t="shared" si="35"/>
        <v>0</v>
      </c>
      <c r="AU74" s="203">
        <v>0</v>
      </c>
      <c r="AV74" s="183">
        <f t="shared" si="37"/>
        <v>32</v>
      </c>
      <c r="AW74" s="183">
        <f t="shared" si="38"/>
        <v>9</v>
      </c>
      <c r="AX74" s="183">
        <f t="shared" si="39"/>
        <v>7</v>
      </c>
      <c r="AY74" s="183">
        <f t="shared" si="40"/>
        <v>2</v>
      </c>
      <c r="AZ74" s="183">
        <f t="shared" si="41"/>
        <v>50</v>
      </c>
      <c r="BA74" s="183">
        <f t="shared" si="36"/>
        <v>16</v>
      </c>
      <c r="BB74" s="183">
        <f t="shared" si="17"/>
        <v>3.5555555555555554</v>
      </c>
      <c r="BC74" s="183">
        <f t="shared" si="18"/>
        <v>4.571428571428571</v>
      </c>
      <c r="BD74" s="287">
        <f t="shared" si="27"/>
        <v>2</v>
      </c>
    </row>
    <row r="75" spans="1:57" s="377" customFormat="1" ht="18" customHeight="1">
      <c r="A75" s="222"/>
      <c r="B75" s="95"/>
      <c r="C75" s="220"/>
      <c r="D75" s="220"/>
      <c r="E75" s="220"/>
      <c r="F75" s="218"/>
      <c r="G75" s="220"/>
      <c r="H75" s="220"/>
      <c r="I75" s="220"/>
      <c r="J75" s="218"/>
      <c r="K75" s="322"/>
      <c r="L75" s="322"/>
      <c r="M75" s="322"/>
      <c r="N75" s="320"/>
      <c r="O75" s="395"/>
      <c r="P75" s="395"/>
      <c r="Q75" s="395"/>
      <c r="R75" s="395"/>
      <c r="S75" s="396"/>
      <c r="T75" s="220"/>
      <c r="U75" s="220"/>
      <c r="V75" s="366" t="s">
        <v>322</v>
      </c>
      <c r="W75" s="220"/>
      <c r="X75" s="218"/>
      <c r="Y75" s="322"/>
      <c r="Z75" s="322"/>
      <c r="AA75" s="330"/>
      <c r="AB75" s="322"/>
      <c r="AC75" s="320"/>
      <c r="AD75" s="359"/>
      <c r="AE75" s="359"/>
      <c r="AF75" s="360"/>
      <c r="AG75" s="359"/>
      <c r="AH75" s="357"/>
      <c r="AI75" s="219"/>
      <c r="AJ75" s="220"/>
      <c r="AK75" s="220"/>
      <c r="AL75" s="218"/>
      <c r="AM75" s="219"/>
      <c r="AN75" s="220"/>
      <c r="AO75" s="220"/>
      <c r="AP75" s="218"/>
      <c r="AQ75" s="219"/>
      <c r="AR75" s="220"/>
      <c r="AS75" s="220"/>
      <c r="AT75" s="218"/>
      <c r="AU75" s="221"/>
      <c r="AV75" s="220"/>
      <c r="AW75" s="220"/>
      <c r="AX75" s="220"/>
      <c r="AY75" s="220"/>
      <c r="AZ75" s="220"/>
      <c r="BA75" s="220"/>
      <c r="BB75" s="220"/>
      <c r="BC75" s="220"/>
      <c r="BD75" s="283"/>
      <c r="BE75" s="85"/>
    </row>
    <row r="76" spans="1:56" ht="18" customHeight="1">
      <c r="A76" s="170">
        <v>64</v>
      </c>
      <c r="B76" s="136" t="s">
        <v>109</v>
      </c>
      <c r="C76" s="193">
        <v>0</v>
      </c>
      <c r="D76" s="193">
        <v>0</v>
      </c>
      <c r="E76" s="193">
        <v>0</v>
      </c>
      <c r="F76" s="481">
        <f>SUM(C76:E76)</f>
        <v>0</v>
      </c>
      <c r="G76" s="193">
        <v>8</v>
      </c>
      <c r="H76" s="193">
        <v>0</v>
      </c>
      <c r="I76" s="193">
        <v>0</v>
      </c>
      <c r="J76" s="481">
        <f>SUM(G76:I76)</f>
        <v>8</v>
      </c>
      <c r="K76" s="326">
        <v>21</v>
      </c>
      <c r="L76" s="326">
        <v>5</v>
      </c>
      <c r="M76" s="326">
        <v>12</v>
      </c>
      <c r="N76" s="482">
        <f>SUM(K76:M76)</f>
        <v>38</v>
      </c>
      <c r="O76" s="394">
        <v>3</v>
      </c>
      <c r="P76" s="394">
        <v>0</v>
      </c>
      <c r="Q76" s="394">
        <v>0</v>
      </c>
      <c r="R76" s="394">
        <v>0</v>
      </c>
      <c r="S76" s="483">
        <f>SUM(O76:R76)</f>
        <v>3</v>
      </c>
      <c r="T76" s="193">
        <v>0</v>
      </c>
      <c r="U76" s="193">
        <v>0</v>
      </c>
      <c r="V76" s="193">
        <v>0</v>
      </c>
      <c r="W76" s="193">
        <v>0</v>
      </c>
      <c r="X76" s="481">
        <f>SUM(T76:W76)</f>
        <v>0</v>
      </c>
      <c r="Y76" s="326">
        <v>0</v>
      </c>
      <c r="Z76" s="326">
        <v>0</v>
      </c>
      <c r="AA76" s="326">
        <v>0</v>
      </c>
      <c r="AB76" s="326">
        <v>1</v>
      </c>
      <c r="AC76" s="482">
        <f>SUM(Y76:AB76)</f>
        <v>1</v>
      </c>
      <c r="AD76" s="484">
        <v>0</v>
      </c>
      <c r="AE76" s="484">
        <v>0</v>
      </c>
      <c r="AF76" s="484">
        <v>0</v>
      </c>
      <c r="AG76" s="484">
        <v>0</v>
      </c>
      <c r="AH76" s="485">
        <f>SUM(AD76:AG76)</f>
        <v>0</v>
      </c>
      <c r="AI76" s="212">
        <v>0</v>
      </c>
      <c r="AJ76" s="193">
        <v>0</v>
      </c>
      <c r="AK76" s="193">
        <v>0</v>
      </c>
      <c r="AL76" s="481">
        <f>SUM(AI76:AK76)</f>
        <v>0</v>
      </c>
      <c r="AM76" s="212">
        <v>6</v>
      </c>
      <c r="AN76" s="193">
        <v>0</v>
      </c>
      <c r="AO76" s="193">
        <v>0</v>
      </c>
      <c r="AP76" s="481">
        <f>SUM(AM76:AO76)</f>
        <v>6</v>
      </c>
      <c r="AQ76" s="212">
        <v>0</v>
      </c>
      <c r="AR76" s="193">
        <v>0</v>
      </c>
      <c r="AS76" s="193">
        <v>0</v>
      </c>
      <c r="AT76" s="481">
        <f>SUM(AQ76:AS76)</f>
        <v>0</v>
      </c>
      <c r="AU76" s="194">
        <v>0</v>
      </c>
      <c r="AV76" s="193">
        <f>SUM(C76,G76,K76,O76,T76,Y76,AD76,AI76,AM76,AQ76)</f>
        <v>38</v>
      </c>
      <c r="AW76" s="193">
        <f>SUM(D76,H76,L76,P76,U76,Z76,AE76,AJ76,AN76,AR76)</f>
        <v>5</v>
      </c>
      <c r="AX76" s="193">
        <f>SUM(E76,I76,M76,Q76,V76,AA76,AF76,AK76,AO76,AS76)</f>
        <v>12</v>
      </c>
      <c r="AY76" s="193">
        <f>SUM(R76,W76,AB76,AG76,AU76)</f>
        <v>1</v>
      </c>
      <c r="AZ76" s="193">
        <f>SUM(AV76:AY76)</f>
        <v>56</v>
      </c>
      <c r="BA76" s="195">
        <f>SUM(AW76,AX76)</f>
        <v>17</v>
      </c>
      <c r="BB76" s="195">
        <f>AV76/AW76</f>
        <v>7.6</v>
      </c>
      <c r="BC76" s="195">
        <f>AV76/AX76</f>
        <v>3.1666666666666665</v>
      </c>
      <c r="BD76" s="282">
        <f>AV76/BA76</f>
        <v>2.235294117647059</v>
      </c>
    </row>
    <row r="77" spans="1:56" ht="18" customHeight="1">
      <c r="A77" s="168">
        <v>65</v>
      </c>
      <c r="B77" s="169" t="s">
        <v>141</v>
      </c>
      <c r="C77" s="190">
        <v>2</v>
      </c>
      <c r="D77" s="190">
        <v>0</v>
      </c>
      <c r="E77" s="190">
        <v>0</v>
      </c>
      <c r="F77" s="191">
        <f>SUM(C77:E77)</f>
        <v>2</v>
      </c>
      <c r="G77" s="190">
        <v>7</v>
      </c>
      <c r="H77" s="190">
        <v>0</v>
      </c>
      <c r="I77" s="190">
        <v>0</v>
      </c>
      <c r="J77" s="191">
        <f>SUM(G77:I77)</f>
        <v>7</v>
      </c>
      <c r="K77" s="318">
        <v>18</v>
      </c>
      <c r="L77" s="318">
        <v>5</v>
      </c>
      <c r="M77" s="318">
        <v>5</v>
      </c>
      <c r="N77" s="319">
        <f>SUM(K77:M77)</f>
        <v>28</v>
      </c>
      <c r="O77" s="386">
        <v>0</v>
      </c>
      <c r="P77" s="386">
        <v>0</v>
      </c>
      <c r="Q77" s="386">
        <v>0</v>
      </c>
      <c r="R77" s="386">
        <v>0</v>
      </c>
      <c r="S77" s="387">
        <f>SUM(O77:R77)</f>
        <v>0</v>
      </c>
      <c r="T77" s="190">
        <v>0</v>
      </c>
      <c r="U77" s="190">
        <v>0</v>
      </c>
      <c r="V77" s="190">
        <v>0</v>
      </c>
      <c r="W77" s="190">
        <v>0</v>
      </c>
      <c r="X77" s="191">
        <f>SUM(T77:W77)</f>
        <v>0</v>
      </c>
      <c r="Y77" s="318">
        <v>0</v>
      </c>
      <c r="Z77" s="318">
        <v>0</v>
      </c>
      <c r="AA77" s="318">
        <v>0</v>
      </c>
      <c r="AB77" s="318">
        <v>2</v>
      </c>
      <c r="AC77" s="319">
        <f>SUM(Y77:AB77)</f>
        <v>2</v>
      </c>
      <c r="AD77" s="353">
        <v>0</v>
      </c>
      <c r="AE77" s="353">
        <v>0</v>
      </c>
      <c r="AF77" s="353">
        <v>0</v>
      </c>
      <c r="AG77" s="353">
        <v>0</v>
      </c>
      <c r="AH77" s="354">
        <f>SUM(AD77:AG77)</f>
        <v>0</v>
      </c>
      <c r="AI77" s="210">
        <v>0</v>
      </c>
      <c r="AJ77" s="190">
        <v>0</v>
      </c>
      <c r="AK77" s="190">
        <v>0</v>
      </c>
      <c r="AL77" s="191">
        <f>SUM(AI77:AK77)</f>
        <v>0</v>
      </c>
      <c r="AM77" s="210">
        <v>0</v>
      </c>
      <c r="AN77" s="190">
        <v>0</v>
      </c>
      <c r="AO77" s="190">
        <v>0</v>
      </c>
      <c r="AP77" s="191">
        <f>SUM(AM77:AO77)</f>
        <v>0</v>
      </c>
      <c r="AQ77" s="210">
        <v>0</v>
      </c>
      <c r="AR77" s="190">
        <v>0</v>
      </c>
      <c r="AS77" s="190">
        <v>0</v>
      </c>
      <c r="AT77" s="191">
        <f>SUM(AQ77:AS77)</f>
        <v>0</v>
      </c>
      <c r="AU77" s="192">
        <v>0</v>
      </c>
      <c r="AV77" s="190">
        <f t="shared" si="37"/>
        <v>27</v>
      </c>
      <c r="AW77" s="190">
        <f t="shared" si="38"/>
        <v>5</v>
      </c>
      <c r="AX77" s="190">
        <f t="shared" si="39"/>
        <v>5</v>
      </c>
      <c r="AY77" s="190">
        <f t="shared" si="40"/>
        <v>2</v>
      </c>
      <c r="AZ77" s="190">
        <f t="shared" si="41"/>
        <v>39</v>
      </c>
      <c r="BA77" s="199">
        <f>SUM(AW77,AX77)</f>
        <v>10</v>
      </c>
      <c r="BB77" s="199">
        <f>AV77/AW77</f>
        <v>5.4</v>
      </c>
      <c r="BC77" s="199">
        <f>AV77/AX77</f>
        <v>5.4</v>
      </c>
      <c r="BD77" s="413">
        <f>AV77/BA77</f>
        <v>2.7</v>
      </c>
    </row>
    <row r="78" spans="1:56" ht="18" customHeight="1">
      <c r="A78" s="79">
        <v>66</v>
      </c>
      <c r="B78" s="167" t="s">
        <v>95</v>
      </c>
      <c r="C78" s="183">
        <v>0</v>
      </c>
      <c r="D78" s="183">
        <v>5</v>
      </c>
      <c r="E78" s="183">
        <v>4</v>
      </c>
      <c r="F78" s="191">
        <f t="shared" si="28"/>
        <v>9</v>
      </c>
      <c r="G78" s="183">
        <v>1</v>
      </c>
      <c r="H78" s="183">
        <v>0</v>
      </c>
      <c r="I78" s="183">
        <v>0</v>
      </c>
      <c r="J78" s="191">
        <f t="shared" si="29"/>
        <v>1</v>
      </c>
      <c r="K78" s="318">
        <v>0</v>
      </c>
      <c r="L78" s="318">
        <v>0</v>
      </c>
      <c r="M78" s="318">
        <v>0</v>
      </c>
      <c r="N78" s="319">
        <f t="shared" si="30"/>
        <v>0</v>
      </c>
      <c r="O78" s="386">
        <v>0</v>
      </c>
      <c r="P78" s="386">
        <v>0</v>
      </c>
      <c r="Q78" s="386">
        <v>1</v>
      </c>
      <c r="R78" s="386">
        <v>0</v>
      </c>
      <c r="S78" s="387">
        <f t="shared" si="31"/>
        <v>1</v>
      </c>
      <c r="T78" s="183">
        <v>0</v>
      </c>
      <c r="U78" s="183">
        <v>8</v>
      </c>
      <c r="V78" s="183">
        <v>9</v>
      </c>
      <c r="W78" s="183">
        <v>18</v>
      </c>
      <c r="X78" s="191">
        <f t="shared" si="32"/>
        <v>35</v>
      </c>
      <c r="Y78" s="318">
        <v>0</v>
      </c>
      <c r="Z78" s="318">
        <v>0</v>
      </c>
      <c r="AA78" s="318">
        <v>0</v>
      </c>
      <c r="AB78" s="318">
        <v>0</v>
      </c>
      <c r="AC78" s="319">
        <f>SUM(Y78:AB78)</f>
        <v>0</v>
      </c>
      <c r="AD78" s="353">
        <v>0</v>
      </c>
      <c r="AE78" s="353">
        <v>0</v>
      </c>
      <c r="AF78" s="353">
        <v>0</v>
      </c>
      <c r="AG78" s="353">
        <v>0</v>
      </c>
      <c r="AH78" s="354">
        <f>SUM(AD78:AG78)</f>
        <v>0</v>
      </c>
      <c r="AI78" s="210">
        <v>0</v>
      </c>
      <c r="AJ78" s="190">
        <v>0</v>
      </c>
      <c r="AK78" s="190">
        <v>0</v>
      </c>
      <c r="AL78" s="191">
        <f t="shared" si="33"/>
        <v>0</v>
      </c>
      <c r="AM78" s="213">
        <v>0</v>
      </c>
      <c r="AN78" s="190">
        <v>0</v>
      </c>
      <c r="AO78" s="190">
        <v>0</v>
      </c>
      <c r="AP78" s="191">
        <f t="shared" si="34"/>
        <v>0</v>
      </c>
      <c r="AQ78" s="213">
        <v>0</v>
      </c>
      <c r="AR78" s="190">
        <v>0</v>
      </c>
      <c r="AS78" s="190">
        <v>0</v>
      </c>
      <c r="AT78" s="191">
        <f t="shared" si="35"/>
        <v>0</v>
      </c>
      <c r="AU78" s="201">
        <v>0</v>
      </c>
      <c r="AV78" s="190">
        <f t="shared" si="37"/>
        <v>1</v>
      </c>
      <c r="AW78" s="190">
        <f t="shared" si="38"/>
        <v>13</v>
      </c>
      <c r="AX78" s="190">
        <f t="shared" si="39"/>
        <v>14</v>
      </c>
      <c r="AY78" s="190">
        <f t="shared" si="40"/>
        <v>18</v>
      </c>
      <c r="AZ78" s="190">
        <f t="shared" si="41"/>
        <v>46</v>
      </c>
      <c r="BA78" s="190">
        <f t="shared" si="36"/>
        <v>27</v>
      </c>
      <c r="BB78" s="193">
        <f>AV78/AW78</f>
        <v>0.07692307692307693</v>
      </c>
      <c r="BC78" s="193">
        <f>AV78/AX78</f>
        <v>0.07142857142857142</v>
      </c>
      <c r="BD78" s="284">
        <f>AV78/BA78</f>
        <v>0.037037037037037035</v>
      </c>
    </row>
    <row r="79" spans="1:56" ht="18" customHeight="1">
      <c r="A79" s="170">
        <v>67</v>
      </c>
      <c r="B79" s="136" t="s">
        <v>96</v>
      </c>
      <c r="C79" s="193">
        <v>1</v>
      </c>
      <c r="D79" s="193">
        <v>1</v>
      </c>
      <c r="E79" s="193">
        <v>0</v>
      </c>
      <c r="F79" s="191">
        <f t="shared" si="28"/>
        <v>2</v>
      </c>
      <c r="G79" s="193">
        <v>3</v>
      </c>
      <c r="H79" s="193">
        <v>1</v>
      </c>
      <c r="I79" s="193">
        <v>1</v>
      </c>
      <c r="J79" s="191">
        <f t="shared" si="29"/>
        <v>5</v>
      </c>
      <c r="K79" s="326">
        <v>0</v>
      </c>
      <c r="L79" s="326">
        <v>0</v>
      </c>
      <c r="M79" s="326">
        <v>0</v>
      </c>
      <c r="N79" s="319">
        <f t="shared" si="30"/>
        <v>0</v>
      </c>
      <c r="O79" s="386">
        <v>0</v>
      </c>
      <c r="P79" s="386">
        <v>0</v>
      </c>
      <c r="Q79" s="386">
        <v>0</v>
      </c>
      <c r="R79" s="386">
        <v>0</v>
      </c>
      <c r="S79" s="387">
        <f t="shared" si="31"/>
        <v>0</v>
      </c>
      <c r="T79" s="193">
        <v>0</v>
      </c>
      <c r="U79" s="193">
        <v>3</v>
      </c>
      <c r="V79" s="193">
        <v>9</v>
      </c>
      <c r="W79" s="193">
        <v>1</v>
      </c>
      <c r="X79" s="191">
        <f t="shared" si="32"/>
        <v>13</v>
      </c>
      <c r="Y79" s="318">
        <v>0</v>
      </c>
      <c r="Z79" s="318">
        <v>0</v>
      </c>
      <c r="AA79" s="318">
        <v>0</v>
      </c>
      <c r="AB79" s="318">
        <v>0</v>
      </c>
      <c r="AC79" s="319">
        <f>SUM(Y79:AB79)</f>
        <v>0</v>
      </c>
      <c r="AD79" s="353">
        <v>0</v>
      </c>
      <c r="AE79" s="353">
        <v>0</v>
      </c>
      <c r="AF79" s="353">
        <v>0</v>
      </c>
      <c r="AG79" s="353">
        <v>0</v>
      </c>
      <c r="AH79" s="354">
        <f>SUM(AD79:AG79)</f>
        <v>0</v>
      </c>
      <c r="AI79" s="212">
        <v>0</v>
      </c>
      <c r="AJ79" s="193">
        <v>0</v>
      </c>
      <c r="AK79" s="193">
        <v>0</v>
      </c>
      <c r="AL79" s="191">
        <f t="shared" si="33"/>
        <v>0</v>
      </c>
      <c r="AM79" s="210">
        <v>0</v>
      </c>
      <c r="AN79" s="193">
        <v>0</v>
      </c>
      <c r="AO79" s="193">
        <v>0</v>
      </c>
      <c r="AP79" s="191">
        <f t="shared" si="34"/>
        <v>0</v>
      </c>
      <c r="AQ79" s="210">
        <v>0</v>
      </c>
      <c r="AR79" s="193">
        <v>0</v>
      </c>
      <c r="AS79" s="193">
        <v>0</v>
      </c>
      <c r="AT79" s="191">
        <f t="shared" si="35"/>
        <v>0</v>
      </c>
      <c r="AU79" s="194">
        <v>0</v>
      </c>
      <c r="AV79" s="190">
        <f t="shared" si="37"/>
        <v>4</v>
      </c>
      <c r="AW79" s="190">
        <f t="shared" si="38"/>
        <v>5</v>
      </c>
      <c r="AX79" s="190">
        <f t="shared" si="39"/>
        <v>10</v>
      </c>
      <c r="AY79" s="190">
        <f t="shared" si="40"/>
        <v>1</v>
      </c>
      <c r="AZ79" s="190">
        <f t="shared" si="41"/>
        <v>20</v>
      </c>
      <c r="BA79" s="190">
        <f t="shared" si="36"/>
        <v>15</v>
      </c>
      <c r="BB79" s="190">
        <f t="shared" si="17"/>
        <v>0.8</v>
      </c>
      <c r="BC79" s="190">
        <f t="shared" si="18"/>
        <v>0.4</v>
      </c>
      <c r="BD79" s="281">
        <f t="shared" si="27"/>
        <v>0.26666666666666666</v>
      </c>
    </row>
    <row r="80" spans="1:56" ht="19.5" customHeight="1">
      <c r="A80" s="170">
        <v>68</v>
      </c>
      <c r="B80" s="136" t="s">
        <v>97</v>
      </c>
      <c r="C80" s="193">
        <v>0</v>
      </c>
      <c r="D80" s="193">
        <v>0</v>
      </c>
      <c r="E80" s="193">
        <v>0</v>
      </c>
      <c r="F80" s="191">
        <f t="shared" si="28"/>
        <v>0</v>
      </c>
      <c r="G80" s="193">
        <v>1</v>
      </c>
      <c r="H80" s="193">
        <v>0</v>
      </c>
      <c r="I80" s="193">
        <v>0</v>
      </c>
      <c r="J80" s="191">
        <f t="shared" si="29"/>
        <v>1</v>
      </c>
      <c r="K80" s="326">
        <v>0</v>
      </c>
      <c r="L80" s="326">
        <v>0</v>
      </c>
      <c r="M80" s="326">
        <v>0</v>
      </c>
      <c r="N80" s="319">
        <f t="shared" si="30"/>
        <v>0</v>
      </c>
      <c r="O80" s="386">
        <v>0</v>
      </c>
      <c r="P80" s="386">
        <v>0</v>
      </c>
      <c r="Q80" s="386">
        <v>0</v>
      </c>
      <c r="R80" s="386">
        <v>0</v>
      </c>
      <c r="S80" s="387">
        <f t="shared" si="31"/>
        <v>0</v>
      </c>
      <c r="T80" s="193">
        <v>0</v>
      </c>
      <c r="U80" s="193">
        <v>2</v>
      </c>
      <c r="V80" s="193">
        <v>7</v>
      </c>
      <c r="W80" s="193">
        <v>3</v>
      </c>
      <c r="X80" s="191">
        <f t="shared" si="32"/>
        <v>12</v>
      </c>
      <c r="Y80" s="318">
        <v>0</v>
      </c>
      <c r="Z80" s="318">
        <v>0</v>
      </c>
      <c r="AA80" s="318">
        <v>0</v>
      </c>
      <c r="AB80" s="318">
        <v>0</v>
      </c>
      <c r="AC80" s="319">
        <f>SUM(Y80:AB80)</f>
        <v>0</v>
      </c>
      <c r="AD80" s="353">
        <v>0</v>
      </c>
      <c r="AE80" s="353">
        <v>0</v>
      </c>
      <c r="AF80" s="353">
        <v>0</v>
      </c>
      <c r="AG80" s="353">
        <v>0</v>
      </c>
      <c r="AH80" s="354">
        <f>SUM(AD80:AG80)</f>
        <v>0</v>
      </c>
      <c r="AI80" s="212">
        <v>0</v>
      </c>
      <c r="AJ80" s="193">
        <v>0</v>
      </c>
      <c r="AK80" s="193">
        <v>0</v>
      </c>
      <c r="AL80" s="191">
        <f t="shared" si="33"/>
        <v>0</v>
      </c>
      <c r="AM80" s="210">
        <v>5</v>
      </c>
      <c r="AN80" s="193">
        <v>0</v>
      </c>
      <c r="AO80" s="193">
        <v>0</v>
      </c>
      <c r="AP80" s="191">
        <f t="shared" si="34"/>
        <v>5</v>
      </c>
      <c r="AQ80" s="210">
        <v>0</v>
      </c>
      <c r="AR80" s="193">
        <v>0</v>
      </c>
      <c r="AS80" s="193">
        <v>0</v>
      </c>
      <c r="AT80" s="191">
        <f t="shared" si="35"/>
        <v>0</v>
      </c>
      <c r="AU80" s="194">
        <v>0</v>
      </c>
      <c r="AV80" s="190">
        <f t="shared" si="37"/>
        <v>6</v>
      </c>
      <c r="AW80" s="190">
        <f t="shared" si="38"/>
        <v>2</v>
      </c>
      <c r="AX80" s="190">
        <f t="shared" si="39"/>
        <v>7</v>
      </c>
      <c r="AY80" s="190">
        <f t="shared" si="40"/>
        <v>3</v>
      </c>
      <c r="AZ80" s="190">
        <f t="shared" si="41"/>
        <v>18</v>
      </c>
      <c r="BA80" s="190">
        <f t="shared" si="36"/>
        <v>9</v>
      </c>
      <c r="BB80" s="190">
        <f t="shared" si="17"/>
        <v>3</v>
      </c>
      <c r="BC80" s="190">
        <f t="shared" si="18"/>
        <v>0.8571428571428571</v>
      </c>
      <c r="BD80" s="281">
        <f t="shared" si="27"/>
        <v>0.6666666666666666</v>
      </c>
    </row>
    <row r="81" spans="1:56" ht="33" customHeight="1">
      <c r="A81" s="171"/>
      <c r="B81" s="177" t="s">
        <v>20</v>
      </c>
      <c r="C81" s="204">
        <f aca="true" t="shared" si="42" ref="C81:AH81">SUM(C57:C80,C17:C54,C6:C14)</f>
        <v>1597</v>
      </c>
      <c r="D81" s="204">
        <f t="shared" si="42"/>
        <v>554</v>
      </c>
      <c r="E81" s="204">
        <f t="shared" si="42"/>
        <v>749</v>
      </c>
      <c r="F81" s="204">
        <f t="shared" si="42"/>
        <v>2900</v>
      </c>
      <c r="G81" s="204">
        <f t="shared" si="42"/>
        <v>687</v>
      </c>
      <c r="H81" s="204">
        <f t="shared" si="42"/>
        <v>231</v>
      </c>
      <c r="I81" s="204">
        <f t="shared" si="42"/>
        <v>160</v>
      </c>
      <c r="J81" s="204">
        <f t="shared" si="42"/>
        <v>1078</v>
      </c>
      <c r="K81" s="204">
        <f t="shared" si="42"/>
        <v>127</v>
      </c>
      <c r="L81" s="204">
        <f t="shared" si="42"/>
        <v>193</v>
      </c>
      <c r="M81" s="204">
        <f t="shared" si="42"/>
        <v>416</v>
      </c>
      <c r="N81" s="204">
        <f t="shared" si="42"/>
        <v>736</v>
      </c>
      <c r="O81" s="389">
        <f t="shared" si="42"/>
        <v>3</v>
      </c>
      <c r="P81" s="389">
        <f t="shared" si="42"/>
        <v>44</v>
      </c>
      <c r="Q81" s="389">
        <f t="shared" si="42"/>
        <v>40</v>
      </c>
      <c r="R81" s="389">
        <f t="shared" si="42"/>
        <v>60</v>
      </c>
      <c r="S81" s="389">
        <f t="shared" si="42"/>
        <v>147</v>
      </c>
      <c r="T81" s="204">
        <f t="shared" si="42"/>
        <v>221</v>
      </c>
      <c r="U81" s="204">
        <f t="shared" si="42"/>
        <v>266</v>
      </c>
      <c r="V81" s="204">
        <f t="shared" si="42"/>
        <v>787</v>
      </c>
      <c r="W81" s="204">
        <f t="shared" si="42"/>
        <v>731</v>
      </c>
      <c r="X81" s="204">
        <f t="shared" si="42"/>
        <v>2005</v>
      </c>
      <c r="Y81" s="204">
        <f t="shared" si="42"/>
        <v>36</v>
      </c>
      <c r="Z81" s="204">
        <f t="shared" si="42"/>
        <v>90</v>
      </c>
      <c r="AA81" s="204">
        <f t="shared" si="42"/>
        <v>186</v>
      </c>
      <c r="AB81" s="204">
        <f t="shared" si="42"/>
        <v>480</v>
      </c>
      <c r="AC81" s="204">
        <f t="shared" si="42"/>
        <v>792</v>
      </c>
      <c r="AD81" s="204">
        <f t="shared" si="42"/>
        <v>0</v>
      </c>
      <c r="AE81" s="204">
        <f t="shared" si="42"/>
        <v>0</v>
      </c>
      <c r="AF81" s="204">
        <f t="shared" si="42"/>
        <v>1</v>
      </c>
      <c r="AG81" s="204">
        <f t="shared" si="42"/>
        <v>0</v>
      </c>
      <c r="AH81" s="204">
        <f t="shared" si="42"/>
        <v>1</v>
      </c>
      <c r="AI81" s="204">
        <f aca="true" t="shared" si="43" ref="AI81:BD81">SUM(AI57:AI80,AI17:AI54,AI6:AI14)</f>
        <v>77</v>
      </c>
      <c r="AJ81" s="204">
        <f t="shared" si="43"/>
        <v>0</v>
      </c>
      <c r="AK81" s="204">
        <f t="shared" si="43"/>
        <v>0</v>
      </c>
      <c r="AL81" s="204">
        <f t="shared" si="43"/>
        <v>77</v>
      </c>
      <c r="AM81" s="204">
        <f t="shared" si="43"/>
        <v>52</v>
      </c>
      <c r="AN81" s="204">
        <f t="shared" si="43"/>
        <v>2</v>
      </c>
      <c r="AO81" s="204">
        <f t="shared" si="43"/>
        <v>3</v>
      </c>
      <c r="AP81" s="204">
        <f t="shared" si="43"/>
        <v>57</v>
      </c>
      <c r="AQ81" s="204">
        <f t="shared" si="43"/>
        <v>19</v>
      </c>
      <c r="AR81" s="204">
        <f t="shared" si="43"/>
        <v>0</v>
      </c>
      <c r="AS81" s="204">
        <f t="shared" si="43"/>
        <v>0</v>
      </c>
      <c r="AT81" s="204">
        <f t="shared" si="43"/>
        <v>19</v>
      </c>
      <c r="AU81" s="204">
        <f t="shared" si="43"/>
        <v>1355</v>
      </c>
      <c r="AV81" s="204">
        <f t="shared" si="43"/>
        <v>2819</v>
      </c>
      <c r="AW81" s="204">
        <f t="shared" si="43"/>
        <v>1380</v>
      </c>
      <c r="AX81" s="204">
        <f t="shared" si="43"/>
        <v>2342</v>
      </c>
      <c r="AY81" s="204">
        <f t="shared" si="43"/>
        <v>2626</v>
      </c>
      <c r="AZ81" s="204">
        <f t="shared" si="43"/>
        <v>9167</v>
      </c>
      <c r="BA81" s="204">
        <f t="shared" si="43"/>
        <v>3722</v>
      </c>
      <c r="BB81" s="204" t="e">
        <f t="shared" si="43"/>
        <v>#DIV/0!</v>
      </c>
      <c r="BC81" s="204" t="e">
        <f t="shared" si="43"/>
        <v>#DIV/0!</v>
      </c>
      <c r="BD81" s="204" t="e">
        <f t="shared" si="43"/>
        <v>#DIV/0!</v>
      </c>
    </row>
    <row r="82" spans="8:44" ht="18" customHeight="1">
      <c r="H82" s="205"/>
      <c r="L82" s="324"/>
      <c r="P82" s="399"/>
      <c r="U82" s="205"/>
      <c r="V82" s="366" t="s">
        <v>322</v>
      </c>
      <c r="Z82" s="324"/>
      <c r="AA82" s="331"/>
      <c r="AE82" s="363"/>
      <c r="AF82" s="364"/>
      <c r="AJ82" s="205"/>
      <c r="AK82" s="205"/>
      <c r="AN82" s="205"/>
      <c r="AR82" s="205"/>
    </row>
    <row r="83" spans="10:56" ht="18" customHeight="1">
      <c r="J83" s="197"/>
      <c r="N83" s="323"/>
      <c r="S83" s="398"/>
      <c r="X83" s="196"/>
      <c r="AC83" s="328"/>
      <c r="AH83" s="355"/>
      <c r="AL83" s="197"/>
      <c r="AP83" s="197"/>
      <c r="AT83" s="197"/>
      <c r="AU83" s="197"/>
      <c r="BD83" s="286"/>
    </row>
    <row r="84" spans="2:29" ht="16.5" customHeight="1">
      <c r="B84" s="85" t="s">
        <v>205</v>
      </c>
      <c r="X84" s="197"/>
      <c r="AC84" s="323"/>
    </row>
    <row r="85" ht="16.5" customHeight="1">
      <c r="B85" s="85" t="s">
        <v>206</v>
      </c>
    </row>
    <row r="86" spans="2:3" ht="16.5" customHeight="1">
      <c r="B86" s="85" t="s">
        <v>329</v>
      </c>
      <c r="C86" s="207"/>
    </row>
  </sheetData>
  <mergeCells count="13"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5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9"/>
  <sheetViews>
    <sheetView zoomScale="120" zoomScaleNormal="120" workbookViewId="0" topLeftCell="A1">
      <pane ySplit="5" topLeftCell="BM45" activePane="bottomLeft" state="frozen"/>
      <selection pane="topLeft" activeCell="A1" sqref="A1"/>
      <selection pane="bottomLeft" activeCell="H5" sqref="H5"/>
    </sheetView>
  </sheetViews>
  <sheetFormatPr defaultColWidth="9.140625" defaultRowHeight="21.75"/>
  <cols>
    <col min="1" max="1" width="3.00390625" style="0" customWidth="1"/>
    <col min="2" max="2" width="21.140625" style="0" customWidth="1"/>
    <col min="3" max="3" width="3.7109375" style="0" customWidth="1"/>
    <col min="4" max="4" width="3.8515625" style="0" customWidth="1"/>
    <col min="5" max="5" width="3.7109375" style="0" customWidth="1"/>
    <col min="6" max="6" width="4.7109375" style="0" customWidth="1"/>
    <col min="7" max="7" width="3.8515625" style="0" customWidth="1"/>
    <col min="8" max="8" width="4.140625" style="0" customWidth="1"/>
    <col min="9" max="9" width="3.7109375" style="0" customWidth="1"/>
    <col min="10" max="10" width="2.8515625" style="0" customWidth="1"/>
    <col min="11" max="11" width="5.00390625" style="0" customWidth="1"/>
    <col min="12" max="12" width="3.421875" style="0" customWidth="1"/>
    <col min="13" max="13" width="4.00390625" style="0" customWidth="1"/>
    <col min="14" max="16" width="3.8515625" style="0" customWidth="1"/>
    <col min="17" max="17" width="2.7109375" style="0" customWidth="1"/>
    <col min="18" max="18" width="2.00390625" style="0" customWidth="1"/>
    <col min="19" max="19" width="2.28125" style="0" customWidth="1"/>
    <col min="20" max="20" width="3.8515625" style="0" customWidth="1"/>
    <col min="21" max="21" width="3.140625" style="0" customWidth="1"/>
    <col min="22" max="22" width="2.8515625" style="0" customWidth="1"/>
    <col min="23" max="23" width="3.28125" style="0" customWidth="1"/>
    <col min="24" max="24" width="3.140625" style="0" customWidth="1"/>
    <col min="25" max="25" width="3.57421875" style="0" customWidth="1"/>
    <col min="26" max="26" width="3.8515625" style="0" customWidth="1"/>
    <col min="27" max="29" width="3.421875" style="0" customWidth="1"/>
    <col min="30" max="30" width="3.421875" style="516" customWidth="1"/>
    <col min="31" max="31" width="3.7109375" style="0" customWidth="1"/>
    <col min="32" max="32" width="3.421875" style="0" customWidth="1"/>
    <col min="33" max="33" width="3.7109375" style="0" customWidth="1"/>
    <col min="34" max="34" width="3.57421875" style="0" customWidth="1"/>
    <col min="35" max="35" width="3.00390625" style="0" customWidth="1"/>
    <col min="36" max="36" width="2.8515625" style="0" customWidth="1"/>
    <col min="37" max="37" width="2.7109375" style="0" customWidth="1"/>
    <col min="38" max="38" width="3.421875" style="0" customWidth="1"/>
    <col min="39" max="39" width="2.8515625" style="0" customWidth="1"/>
    <col min="40" max="40" width="3.7109375" style="0" customWidth="1"/>
    <col min="41" max="41" width="4.57421875" style="0" customWidth="1"/>
    <col min="42" max="42" width="4.8515625" style="0" customWidth="1"/>
  </cols>
  <sheetData>
    <row r="1" ht="26.25" customHeight="1">
      <c r="A1" s="431" t="s">
        <v>310</v>
      </c>
    </row>
    <row r="2" spans="1:42" ht="18.75" customHeight="1">
      <c r="A2" s="541"/>
      <c r="B2" s="542"/>
      <c r="C2" s="671" t="s">
        <v>311</v>
      </c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3"/>
      <c r="AA2" s="671" t="s">
        <v>120</v>
      </c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541"/>
    </row>
    <row r="3" spans="1:42" ht="20.25" customHeight="1">
      <c r="A3" s="543" t="s">
        <v>252</v>
      </c>
      <c r="B3" s="407" t="s">
        <v>0</v>
      </c>
      <c r="C3" s="674" t="s">
        <v>23</v>
      </c>
      <c r="D3" s="675"/>
      <c r="E3" s="675"/>
      <c r="F3" s="675"/>
      <c r="G3" s="675"/>
      <c r="H3" s="675"/>
      <c r="I3" s="675"/>
      <c r="J3" s="675"/>
      <c r="K3" s="676"/>
      <c r="L3" s="674" t="s">
        <v>27</v>
      </c>
      <c r="M3" s="675"/>
      <c r="N3" s="675"/>
      <c r="O3" s="675"/>
      <c r="P3" s="675"/>
      <c r="Q3" s="675"/>
      <c r="R3" s="675"/>
      <c r="S3" s="675"/>
      <c r="T3" s="676"/>
      <c r="U3" s="544" t="s">
        <v>29</v>
      </c>
      <c r="V3" s="545"/>
      <c r="W3" s="546" t="s">
        <v>312</v>
      </c>
      <c r="X3" s="547"/>
      <c r="Y3" s="542"/>
      <c r="Z3" s="677" t="s">
        <v>280</v>
      </c>
      <c r="AA3" s="679" t="s">
        <v>27</v>
      </c>
      <c r="AB3" s="680"/>
      <c r="AC3" s="681"/>
      <c r="AD3" s="682" t="s">
        <v>155</v>
      </c>
      <c r="AE3" s="683"/>
      <c r="AF3" s="683"/>
      <c r="AG3" s="684"/>
      <c r="AH3" s="166" t="s">
        <v>313</v>
      </c>
      <c r="AL3" s="548" t="s">
        <v>155</v>
      </c>
      <c r="AM3" s="547"/>
      <c r="AN3" s="542"/>
      <c r="AO3" s="685" t="s">
        <v>203</v>
      </c>
      <c r="AP3" s="549" t="s">
        <v>20</v>
      </c>
    </row>
    <row r="4" spans="1:42" ht="22.5" customHeight="1">
      <c r="A4" s="543" t="s">
        <v>255</v>
      </c>
      <c r="C4" s="669" t="s">
        <v>76</v>
      </c>
      <c r="D4" s="669"/>
      <c r="E4" s="669"/>
      <c r="F4" s="669"/>
      <c r="G4" s="669" t="s">
        <v>85</v>
      </c>
      <c r="H4" s="669"/>
      <c r="I4" s="669"/>
      <c r="J4" s="669"/>
      <c r="K4" s="669"/>
      <c r="L4" s="669" t="s">
        <v>76</v>
      </c>
      <c r="M4" s="669"/>
      <c r="N4" s="669"/>
      <c r="O4" s="669"/>
      <c r="P4" s="669" t="s">
        <v>85</v>
      </c>
      <c r="Q4" s="669"/>
      <c r="R4" s="669"/>
      <c r="S4" s="669"/>
      <c r="T4" s="670"/>
      <c r="U4" s="550" t="s">
        <v>314</v>
      </c>
      <c r="V4" s="551"/>
      <c r="W4" s="550" t="s">
        <v>315</v>
      </c>
      <c r="X4" s="552"/>
      <c r="Y4" s="551"/>
      <c r="Z4" s="678"/>
      <c r="AA4" s="550"/>
      <c r="AB4" s="553"/>
      <c r="AC4" s="551"/>
      <c r="AD4" s="554"/>
      <c r="AE4" s="552"/>
      <c r="AF4" s="552"/>
      <c r="AG4" s="551"/>
      <c r="AH4" s="552"/>
      <c r="AI4" s="552"/>
      <c r="AJ4" s="552"/>
      <c r="AK4" s="552"/>
      <c r="AL4" s="555" t="s">
        <v>316</v>
      </c>
      <c r="AM4" s="552"/>
      <c r="AN4" s="552"/>
      <c r="AO4" s="686"/>
      <c r="AP4" s="556"/>
    </row>
    <row r="5" spans="1:42" ht="20.25" customHeight="1">
      <c r="A5" s="557" t="s">
        <v>156</v>
      </c>
      <c r="B5" s="551"/>
      <c r="C5" s="558" t="s">
        <v>77</v>
      </c>
      <c r="D5" s="558" t="s">
        <v>78</v>
      </c>
      <c r="E5" s="558" t="s">
        <v>79</v>
      </c>
      <c r="F5" s="558" t="s">
        <v>20</v>
      </c>
      <c r="G5" s="558" t="s">
        <v>80</v>
      </c>
      <c r="H5" s="558" t="s">
        <v>81</v>
      </c>
      <c r="I5" s="558" t="s">
        <v>82</v>
      </c>
      <c r="J5" s="558" t="s">
        <v>83</v>
      </c>
      <c r="K5" s="558" t="s">
        <v>20</v>
      </c>
      <c r="L5" s="558" t="s">
        <v>77</v>
      </c>
      <c r="M5" s="558" t="s">
        <v>78</v>
      </c>
      <c r="N5" s="558" t="s">
        <v>79</v>
      </c>
      <c r="O5" s="558" t="s">
        <v>20</v>
      </c>
      <c r="P5" s="558" t="s">
        <v>80</v>
      </c>
      <c r="Q5" s="558" t="s">
        <v>81</v>
      </c>
      <c r="R5" s="558" t="s">
        <v>82</v>
      </c>
      <c r="S5" s="558" t="s">
        <v>83</v>
      </c>
      <c r="T5" s="559" t="s">
        <v>20</v>
      </c>
      <c r="U5" s="558" t="s">
        <v>77</v>
      </c>
      <c r="V5" s="558" t="s">
        <v>78</v>
      </c>
      <c r="W5" s="440" t="s">
        <v>77</v>
      </c>
      <c r="X5" s="440" t="s">
        <v>78</v>
      </c>
      <c r="Y5" s="461" t="s">
        <v>79</v>
      </c>
      <c r="Z5" s="560"/>
      <c r="AA5" s="558" t="s">
        <v>77</v>
      </c>
      <c r="AB5" s="558" t="s">
        <v>78</v>
      </c>
      <c r="AC5" s="558" t="s">
        <v>79</v>
      </c>
      <c r="AD5" s="561" t="s">
        <v>89</v>
      </c>
      <c r="AE5" s="558" t="s">
        <v>77</v>
      </c>
      <c r="AF5" s="558" t="s">
        <v>78</v>
      </c>
      <c r="AG5" s="558" t="s">
        <v>79</v>
      </c>
      <c r="AH5" s="561" t="s">
        <v>89</v>
      </c>
      <c r="AI5" s="562" t="s">
        <v>77</v>
      </c>
      <c r="AJ5" s="562" t="s">
        <v>78</v>
      </c>
      <c r="AK5" s="563" t="s">
        <v>79</v>
      </c>
      <c r="AL5" s="558" t="s">
        <v>77</v>
      </c>
      <c r="AM5" s="558" t="s">
        <v>78</v>
      </c>
      <c r="AN5" s="558" t="s">
        <v>79</v>
      </c>
      <c r="AO5" s="560"/>
      <c r="AP5" s="560"/>
    </row>
    <row r="6" spans="1:43" ht="20.25" customHeight="1">
      <c r="A6" s="564">
        <v>1</v>
      </c>
      <c r="B6" s="442" t="s">
        <v>133</v>
      </c>
      <c r="C6" s="565">
        <v>0</v>
      </c>
      <c r="D6" s="565">
        <v>0</v>
      </c>
      <c r="E6" s="565">
        <v>0</v>
      </c>
      <c r="F6" s="565">
        <v>0</v>
      </c>
      <c r="G6" s="565">
        <v>0</v>
      </c>
      <c r="H6" s="565">
        <v>0</v>
      </c>
      <c r="I6" s="565">
        <v>0</v>
      </c>
      <c r="J6" s="565">
        <v>0</v>
      </c>
      <c r="K6" s="566">
        <v>0</v>
      </c>
      <c r="L6" s="565">
        <v>0</v>
      </c>
      <c r="M6" s="565">
        <v>1</v>
      </c>
      <c r="N6" s="565">
        <v>0</v>
      </c>
      <c r="O6" s="565">
        <f aca="true" t="shared" si="0" ref="O6:O11">SUM(L6:N6)</f>
        <v>1</v>
      </c>
      <c r="P6" s="565">
        <v>1</v>
      </c>
      <c r="Q6" s="565">
        <v>0</v>
      </c>
      <c r="R6" s="565">
        <v>0</v>
      </c>
      <c r="S6" s="565">
        <v>0</v>
      </c>
      <c r="T6" s="566">
        <f aca="true" t="shared" si="1" ref="T6:T11">SUM(P6:S6)</f>
        <v>1</v>
      </c>
      <c r="U6" s="565">
        <v>0</v>
      </c>
      <c r="V6" s="565">
        <v>0</v>
      </c>
      <c r="W6" s="565">
        <v>0</v>
      </c>
      <c r="X6" s="565">
        <v>0</v>
      </c>
      <c r="Y6" s="565">
        <v>0</v>
      </c>
      <c r="Z6" s="565">
        <v>0</v>
      </c>
      <c r="AA6" s="565">
        <v>0</v>
      </c>
      <c r="AB6" s="565">
        <v>0</v>
      </c>
      <c r="AC6" s="565">
        <v>0</v>
      </c>
      <c r="AD6" s="567">
        <v>0</v>
      </c>
      <c r="AE6" s="565">
        <v>0</v>
      </c>
      <c r="AF6" s="566">
        <v>0</v>
      </c>
      <c r="AG6" s="565">
        <v>0</v>
      </c>
      <c r="AH6" s="565">
        <v>0</v>
      </c>
      <c r="AI6" s="565">
        <v>0</v>
      </c>
      <c r="AJ6" s="565">
        <v>0</v>
      </c>
      <c r="AK6" s="565">
        <v>0</v>
      </c>
      <c r="AL6" s="565">
        <v>0</v>
      </c>
      <c r="AM6" s="565">
        <v>0</v>
      </c>
      <c r="AN6" s="565">
        <v>0</v>
      </c>
      <c r="AO6" s="566">
        <v>0</v>
      </c>
      <c r="AP6" s="568">
        <f>SUM(U6:AO6,T6,K6)</f>
        <v>1</v>
      </c>
      <c r="AQ6">
        <f>SUM(K6,T6,U6:AJ6,AK6:AO6)</f>
        <v>1</v>
      </c>
    </row>
    <row r="7" spans="1:43" ht="20.25" customHeight="1">
      <c r="A7" s="569">
        <v>2</v>
      </c>
      <c r="B7" s="444" t="s">
        <v>134</v>
      </c>
      <c r="C7" s="570">
        <v>0</v>
      </c>
      <c r="D7" s="570">
        <v>1</v>
      </c>
      <c r="E7" s="570">
        <v>0</v>
      </c>
      <c r="F7" s="570">
        <f>SUM(C7:E7)</f>
        <v>1</v>
      </c>
      <c r="G7" s="570">
        <v>1</v>
      </c>
      <c r="H7" s="570">
        <v>0</v>
      </c>
      <c r="I7" s="570">
        <v>0</v>
      </c>
      <c r="J7" s="570">
        <v>0</v>
      </c>
      <c r="K7" s="571">
        <f>SUM(G7:J7)</f>
        <v>1</v>
      </c>
      <c r="L7" s="570">
        <v>0</v>
      </c>
      <c r="M7" s="570">
        <v>3</v>
      </c>
      <c r="N7" s="570">
        <v>0</v>
      </c>
      <c r="O7" s="570">
        <f t="shared" si="0"/>
        <v>3</v>
      </c>
      <c r="P7" s="570">
        <v>3</v>
      </c>
      <c r="Q7" s="570">
        <v>0</v>
      </c>
      <c r="R7" s="570">
        <v>0</v>
      </c>
      <c r="S7" s="570">
        <v>0</v>
      </c>
      <c r="T7" s="571">
        <f t="shared" si="1"/>
        <v>3</v>
      </c>
      <c r="U7" s="570">
        <v>0</v>
      </c>
      <c r="V7" s="570">
        <v>0</v>
      </c>
      <c r="W7" s="570">
        <v>0</v>
      </c>
      <c r="X7" s="570">
        <v>0</v>
      </c>
      <c r="Y7" s="570">
        <v>0</v>
      </c>
      <c r="Z7" s="570">
        <v>0</v>
      </c>
      <c r="AA7" s="570">
        <v>0</v>
      </c>
      <c r="AB7" s="570">
        <v>0</v>
      </c>
      <c r="AC7" s="570">
        <v>0</v>
      </c>
      <c r="AD7" s="572">
        <v>0</v>
      </c>
      <c r="AE7" s="570">
        <v>0</v>
      </c>
      <c r="AF7" s="570">
        <v>0</v>
      </c>
      <c r="AG7" s="570">
        <v>0</v>
      </c>
      <c r="AH7" s="570">
        <v>0</v>
      </c>
      <c r="AI7" s="570">
        <v>0</v>
      </c>
      <c r="AJ7" s="570">
        <v>0</v>
      </c>
      <c r="AK7" s="570">
        <v>0</v>
      </c>
      <c r="AL7" s="570">
        <v>0</v>
      </c>
      <c r="AM7" s="570">
        <v>0</v>
      </c>
      <c r="AN7" s="570">
        <v>0</v>
      </c>
      <c r="AO7" s="571">
        <v>0</v>
      </c>
      <c r="AP7" s="573">
        <f>SUM(AO7,T7,K7)</f>
        <v>4</v>
      </c>
      <c r="AQ7">
        <f aca="true" t="shared" si="2" ref="AQ7:AQ54">SUM(K7,T7,U7:AJ7,AK7:AO7)</f>
        <v>4</v>
      </c>
    </row>
    <row r="8" spans="1:43" ht="20.25" customHeight="1">
      <c r="A8" s="569">
        <v>3</v>
      </c>
      <c r="B8" s="444" t="s">
        <v>264</v>
      </c>
      <c r="C8" s="570">
        <v>0</v>
      </c>
      <c r="D8" s="570">
        <v>0</v>
      </c>
      <c r="E8" s="570">
        <v>0</v>
      </c>
      <c r="F8" s="570">
        <f>SUM(C8:E8)</f>
        <v>0</v>
      </c>
      <c r="G8" s="570">
        <v>0</v>
      </c>
      <c r="H8" s="570">
        <v>0</v>
      </c>
      <c r="I8" s="570">
        <v>0</v>
      </c>
      <c r="J8" s="570">
        <v>0</v>
      </c>
      <c r="K8" s="571">
        <f>SUM(G8:J8)</f>
        <v>0</v>
      </c>
      <c r="L8" s="570">
        <v>0</v>
      </c>
      <c r="M8" s="570">
        <v>1</v>
      </c>
      <c r="N8" s="570">
        <v>0</v>
      </c>
      <c r="O8" s="570">
        <f t="shared" si="0"/>
        <v>1</v>
      </c>
      <c r="P8" s="570">
        <v>1</v>
      </c>
      <c r="Q8" s="570">
        <v>0</v>
      </c>
      <c r="R8" s="570">
        <v>0</v>
      </c>
      <c r="S8" s="570">
        <v>0</v>
      </c>
      <c r="T8" s="571">
        <f t="shared" si="1"/>
        <v>1</v>
      </c>
      <c r="U8" s="570">
        <v>0</v>
      </c>
      <c r="V8" s="570">
        <v>0</v>
      </c>
      <c r="W8" s="570">
        <v>0</v>
      </c>
      <c r="X8" s="570">
        <v>0</v>
      </c>
      <c r="Y8" s="570">
        <v>0</v>
      </c>
      <c r="Z8" s="570">
        <v>0</v>
      </c>
      <c r="AA8" s="570">
        <v>0</v>
      </c>
      <c r="AB8" s="570">
        <v>0</v>
      </c>
      <c r="AC8" s="570">
        <v>0</v>
      </c>
      <c r="AD8" s="572">
        <v>0</v>
      </c>
      <c r="AE8" s="570">
        <v>0</v>
      </c>
      <c r="AF8" s="570">
        <v>0</v>
      </c>
      <c r="AG8" s="570">
        <v>0</v>
      </c>
      <c r="AH8" s="570">
        <v>0</v>
      </c>
      <c r="AI8" s="570">
        <v>0</v>
      </c>
      <c r="AJ8" s="570">
        <v>0</v>
      </c>
      <c r="AK8" s="570">
        <v>0</v>
      </c>
      <c r="AL8" s="570">
        <v>0</v>
      </c>
      <c r="AM8" s="570">
        <v>0</v>
      </c>
      <c r="AN8" s="570">
        <v>0</v>
      </c>
      <c r="AO8" s="571">
        <v>5</v>
      </c>
      <c r="AP8" s="573">
        <f>SUM(AO8,T8,K8)</f>
        <v>6</v>
      </c>
      <c r="AQ8">
        <f t="shared" si="2"/>
        <v>6</v>
      </c>
    </row>
    <row r="9" spans="1:43" ht="20.25" customHeight="1">
      <c r="A9" s="569">
        <v>4</v>
      </c>
      <c r="B9" s="445" t="s">
        <v>98</v>
      </c>
      <c r="C9" s="570">
        <v>0</v>
      </c>
      <c r="D9" s="570">
        <v>2</v>
      </c>
      <c r="E9" s="570">
        <v>1</v>
      </c>
      <c r="F9" s="570">
        <f>SUM(C9:E9)</f>
        <v>3</v>
      </c>
      <c r="G9" s="570">
        <v>0</v>
      </c>
      <c r="H9" s="570">
        <v>1</v>
      </c>
      <c r="I9" s="570">
        <v>2</v>
      </c>
      <c r="J9" s="570">
        <v>0</v>
      </c>
      <c r="K9" s="571">
        <f>SUM(G9:J9)</f>
        <v>3</v>
      </c>
      <c r="L9" s="570">
        <v>0</v>
      </c>
      <c r="M9" s="570">
        <v>4</v>
      </c>
      <c r="N9" s="570">
        <v>1</v>
      </c>
      <c r="O9" s="570">
        <f t="shared" si="0"/>
        <v>5</v>
      </c>
      <c r="P9" s="570">
        <v>4</v>
      </c>
      <c r="Q9" s="570">
        <v>1</v>
      </c>
      <c r="R9" s="570">
        <v>0</v>
      </c>
      <c r="S9" s="570">
        <v>0</v>
      </c>
      <c r="T9" s="571">
        <f t="shared" si="1"/>
        <v>5</v>
      </c>
      <c r="U9" s="570">
        <v>0</v>
      </c>
      <c r="V9" s="570">
        <v>0</v>
      </c>
      <c r="W9" s="570">
        <v>0</v>
      </c>
      <c r="X9" s="570">
        <v>0</v>
      </c>
      <c r="Y9" s="570">
        <v>0</v>
      </c>
      <c r="Z9" s="570">
        <v>0</v>
      </c>
      <c r="AA9" s="570">
        <v>0</v>
      </c>
      <c r="AB9" s="570">
        <v>0</v>
      </c>
      <c r="AC9" s="570">
        <v>0</v>
      </c>
      <c r="AD9" s="572">
        <v>0</v>
      </c>
      <c r="AE9" s="570">
        <v>0</v>
      </c>
      <c r="AF9" s="571">
        <v>0</v>
      </c>
      <c r="AG9" s="570">
        <v>0</v>
      </c>
      <c r="AH9" s="570">
        <v>0</v>
      </c>
      <c r="AI9" s="570">
        <v>0</v>
      </c>
      <c r="AJ9" s="570">
        <v>0</v>
      </c>
      <c r="AK9" s="570">
        <v>0</v>
      </c>
      <c r="AL9" s="570">
        <v>0</v>
      </c>
      <c r="AM9" s="570">
        <v>0</v>
      </c>
      <c r="AN9" s="570">
        <v>0</v>
      </c>
      <c r="AO9" s="574">
        <v>4</v>
      </c>
      <c r="AP9" s="573">
        <f>SUM(K9,T9,AF9,AO9)</f>
        <v>12</v>
      </c>
      <c r="AQ9">
        <f t="shared" si="2"/>
        <v>12</v>
      </c>
    </row>
    <row r="10" spans="1:43" ht="20.25" customHeight="1">
      <c r="A10" s="569">
        <v>5</v>
      </c>
      <c r="B10" s="445" t="s">
        <v>99</v>
      </c>
      <c r="C10" s="570">
        <v>0</v>
      </c>
      <c r="D10" s="570">
        <v>0</v>
      </c>
      <c r="E10" s="570">
        <v>0</v>
      </c>
      <c r="F10" s="570">
        <f>SUM(C10:E10)</f>
        <v>0</v>
      </c>
      <c r="G10" s="570">
        <v>0</v>
      </c>
      <c r="H10" s="570">
        <v>0</v>
      </c>
      <c r="I10" s="570">
        <v>0</v>
      </c>
      <c r="J10" s="570">
        <v>0</v>
      </c>
      <c r="K10" s="571">
        <v>0</v>
      </c>
      <c r="L10" s="570">
        <v>2</v>
      </c>
      <c r="M10" s="570">
        <v>4</v>
      </c>
      <c r="N10" s="570">
        <v>0</v>
      </c>
      <c r="O10" s="570">
        <f t="shared" si="0"/>
        <v>6</v>
      </c>
      <c r="P10" s="570">
        <v>6</v>
      </c>
      <c r="Q10" s="570">
        <v>0</v>
      </c>
      <c r="R10" s="570">
        <v>0</v>
      </c>
      <c r="S10" s="570">
        <v>0</v>
      </c>
      <c r="T10" s="571">
        <f t="shared" si="1"/>
        <v>6</v>
      </c>
      <c r="U10" s="570">
        <v>0</v>
      </c>
      <c r="V10" s="570">
        <v>0</v>
      </c>
      <c r="W10" s="570">
        <v>0</v>
      </c>
      <c r="X10" s="570">
        <v>0</v>
      </c>
      <c r="Y10" s="570">
        <v>0</v>
      </c>
      <c r="Z10" s="570">
        <v>0</v>
      </c>
      <c r="AA10" s="570">
        <v>0</v>
      </c>
      <c r="AB10" s="570">
        <v>0</v>
      </c>
      <c r="AC10" s="570">
        <v>0</v>
      </c>
      <c r="AD10" s="572">
        <v>0</v>
      </c>
      <c r="AE10" s="570">
        <v>0</v>
      </c>
      <c r="AF10" s="570">
        <v>0</v>
      </c>
      <c r="AG10" s="570">
        <v>0</v>
      </c>
      <c r="AH10" s="570">
        <v>0</v>
      </c>
      <c r="AI10" s="570">
        <v>0</v>
      </c>
      <c r="AJ10" s="570">
        <v>0</v>
      </c>
      <c r="AK10" s="570">
        <v>0</v>
      </c>
      <c r="AL10" s="570">
        <v>0</v>
      </c>
      <c r="AM10" s="570">
        <v>0</v>
      </c>
      <c r="AN10" s="570">
        <v>0</v>
      </c>
      <c r="AO10" s="571">
        <v>1</v>
      </c>
      <c r="AP10" s="573">
        <f>SUM(AO10,T10,K10)</f>
        <v>7</v>
      </c>
      <c r="AQ10">
        <f t="shared" si="2"/>
        <v>7</v>
      </c>
    </row>
    <row r="11" spans="1:43" ht="20.25" customHeight="1">
      <c r="A11" s="569">
        <v>6</v>
      </c>
      <c r="B11" s="444" t="s">
        <v>317</v>
      </c>
      <c r="C11" s="570">
        <v>0</v>
      </c>
      <c r="D11" s="570">
        <v>0</v>
      </c>
      <c r="E11" s="570">
        <v>0</v>
      </c>
      <c r="F11" s="570">
        <f>SUM(C11:E11)</f>
        <v>0</v>
      </c>
      <c r="G11" s="570">
        <v>0</v>
      </c>
      <c r="H11" s="570">
        <v>0</v>
      </c>
      <c r="I11" s="570">
        <v>0</v>
      </c>
      <c r="J11" s="570">
        <v>0</v>
      </c>
      <c r="K11" s="571">
        <f>SUM(G11:J11)</f>
        <v>0</v>
      </c>
      <c r="L11" s="570">
        <v>0</v>
      </c>
      <c r="M11" s="570">
        <v>0</v>
      </c>
      <c r="N11" s="570">
        <v>1</v>
      </c>
      <c r="O11" s="570">
        <f t="shared" si="0"/>
        <v>1</v>
      </c>
      <c r="P11" s="570">
        <v>1</v>
      </c>
      <c r="Q11" s="570">
        <v>0</v>
      </c>
      <c r="R11" s="570">
        <v>0</v>
      </c>
      <c r="S11" s="570">
        <v>0</v>
      </c>
      <c r="T11" s="571">
        <f t="shared" si="1"/>
        <v>1</v>
      </c>
      <c r="U11" s="570">
        <v>0</v>
      </c>
      <c r="V11" s="570">
        <v>0</v>
      </c>
      <c r="W11" s="570">
        <v>0</v>
      </c>
      <c r="X11" s="570">
        <v>0</v>
      </c>
      <c r="Y11" s="570">
        <v>0</v>
      </c>
      <c r="Z11" s="570">
        <v>0</v>
      </c>
      <c r="AA11" s="570">
        <v>0</v>
      </c>
      <c r="AB11" s="570">
        <v>0</v>
      </c>
      <c r="AC11" s="570">
        <v>0</v>
      </c>
      <c r="AD11" s="572">
        <v>0</v>
      </c>
      <c r="AE11" s="570">
        <v>0</v>
      </c>
      <c r="AF11" s="570">
        <v>0</v>
      </c>
      <c r="AG11" s="570">
        <v>0</v>
      </c>
      <c r="AH11" s="570">
        <v>0</v>
      </c>
      <c r="AI11" s="570">
        <v>0</v>
      </c>
      <c r="AJ11" s="570">
        <v>0</v>
      </c>
      <c r="AK11" s="570">
        <v>0</v>
      </c>
      <c r="AL11" s="570">
        <v>0</v>
      </c>
      <c r="AM11" s="570">
        <v>0</v>
      </c>
      <c r="AN11" s="570">
        <v>0</v>
      </c>
      <c r="AO11" s="571">
        <v>0</v>
      </c>
      <c r="AP11" s="573">
        <f>SUM(AO11,T11,K11)</f>
        <v>1</v>
      </c>
      <c r="AQ11">
        <f t="shared" si="2"/>
        <v>1</v>
      </c>
    </row>
    <row r="12" spans="1:43" ht="20.25" customHeight="1">
      <c r="A12" s="569">
        <v>7</v>
      </c>
      <c r="B12" s="445" t="s">
        <v>16</v>
      </c>
      <c r="C12" s="570">
        <v>0</v>
      </c>
      <c r="D12" s="570">
        <v>0</v>
      </c>
      <c r="E12" s="570">
        <v>0</v>
      </c>
      <c r="F12" s="570">
        <v>0</v>
      </c>
      <c r="G12" s="570">
        <v>0</v>
      </c>
      <c r="H12" s="570">
        <v>0</v>
      </c>
      <c r="I12" s="570">
        <v>0</v>
      </c>
      <c r="J12" s="570">
        <v>0</v>
      </c>
      <c r="K12" s="571">
        <v>0</v>
      </c>
      <c r="L12" s="570">
        <v>0</v>
      </c>
      <c r="M12" s="570">
        <v>0</v>
      </c>
      <c r="N12" s="570">
        <v>0</v>
      </c>
      <c r="O12" s="570">
        <v>0</v>
      </c>
      <c r="P12" s="570">
        <v>0</v>
      </c>
      <c r="Q12" s="570">
        <v>0</v>
      </c>
      <c r="R12" s="570">
        <v>0</v>
      </c>
      <c r="S12" s="570">
        <v>0</v>
      </c>
      <c r="T12" s="571">
        <v>0</v>
      </c>
      <c r="U12" s="570">
        <v>0</v>
      </c>
      <c r="V12" s="570">
        <v>0</v>
      </c>
      <c r="W12" s="570">
        <v>0</v>
      </c>
      <c r="X12" s="570">
        <v>0</v>
      </c>
      <c r="Y12" s="570">
        <v>0</v>
      </c>
      <c r="Z12" s="570">
        <v>0</v>
      </c>
      <c r="AA12" s="570">
        <v>0</v>
      </c>
      <c r="AB12" s="570">
        <v>0</v>
      </c>
      <c r="AC12" s="570">
        <v>0</v>
      </c>
      <c r="AD12" s="572">
        <v>0</v>
      </c>
      <c r="AE12" s="570">
        <v>0</v>
      </c>
      <c r="AF12" s="570">
        <v>0</v>
      </c>
      <c r="AG12" s="570">
        <v>0</v>
      </c>
      <c r="AH12" s="570">
        <v>0</v>
      </c>
      <c r="AI12" s="570">
        <v>0</v>
      </c>
      <c r="AJ12" s="570">
        <v>0</v>
      </c>
      <c r="AK12" s="570">
        <v>0</v>
      </c>
      <c r="AL12" s="570">
        <v>0</v>
      </c>
      <c r="AM12" s="570">
        <v>0</v>
      </c>
      <c r="AN12" s="570">
        <v>0</v>
      </c>
      <c r="AO12" s="571">
        <v>6</v>
      </c>
      <c r="AP12" s="573">
        <f>SUM(AO12,T12,K12)</f>
        <v>6</v>
      </c>
      <c r="AQ12">
        <f t="shared" si="2"/>
        <v>6</v>
      </c>
    </row>
    <row r="13" spans="1:43" ht="19.5" customHeight="1">
      <c r="A13" s="569">
        <v>8</v>
      </c>
      <c r="B13" s="445" t="s">
        <v>1</v>
      </c>
      <c r="C13" s="570">
        <v>4</v>
      </c>
      <c r="D13" s="570">
        <v>33</v>
      </c>
      <c r="E13" s="570">
        <v>72</v>
      </c>
      <c r="F13" s="570">
        <f aca="true" t="shared" si="3" ref="F13:F26">SUM(C13:E13)</f>
        <v>109</v>
      </c>
      <c r="G13" s="570">
        <v>15</v>
      </c>
      <c r="H13" s="570">
        <v>31</v>
      </c>
      <c r="I13" s="570">
        <v>51</v>
      </c>
      <c r="J13" s="570">
        <v>12</v>
      </c>
      <c r="K13" s="571">
        <f aca="true" t="shared" si="4" ref="K13:K26">SUM(G13:J13)</f>
        <v>109</v>
      </c>
      <c r="L13" s="570">
        <v>0</v>
      </c>
      <c r="M13" s="570">
        <v>15</v>
      </c>
      <c r="N13" s="570">
        <v>9</v>
      </c>
      <c r="O13" s="570">
        <f>SUM(L13:N13)</f>
        <v>24</v>
      </c>
      <c r="P13" s="570">
        <v>21</v>
      </c>
      <c r="Q13" s="570">
        <v>3</v>
      </c>
      <c r="R13" s="570">
        <v>0</v>
      </c>
      <c r="S13" s="570">
        <v>0</v>
      </c>
      <c r="T13" s="571">
        <f aca="true" t="shared" si="5" ref="T13:T25">SUM(P13:S13)</f>
        <v>24</v>
      </c>
      <c r="U13" s="570">
        <v>0</v>
      </c>
      <c r="V13" s="570">
        <v>0</v>
      </c>
      <c r="W13" s="570">
        <v>0</v>
      </c>
      <c r="X13" s="570">
        <v>0</v>
      </c>
      <c r="Y13" s="570">
        <v>0</v>
      </c>
      <c r="Z13" s="570">
        <v>0</v>
      </c>
      <c r="AA13" s="570">
        <v>0</v>
      </c>
      <c r="AB13" s="570">
        <v>0</v>
      </c>
      <c r="AC13" s="570">
        <v>0</v>
      </c>
      <c r="AD13" s="572">
        <v>0</v>
      </c>
      <c r="AE13" s="571">
        <v>7</v>
      </c>
      <c r="AF13" s="575">
        <v>0</v>
      </c>
      <c r="AG13" s="575">
        <v>0</v>
      </c>
      <c r="AH13" s="575">
        <v>0</v>
      </c>
      <c r="AI13" s="575">
        <v>0</v>
      </c>
      <c r="AJ13" s="575">
        <v>0</v>
      </c>
      <c r="AK13" s="575">
        <v>0</v>
      </c>
      <c r="AL13" s="570">
        <v>0</v>
      </c>
      <c r="AM13" s="570">
        <v>0</v>
      </c>
      <c r="AN13" s="570">
        <v>0</v>
      </c>
      <c r="AO13" s="571">
        <v>2</v>
      </c>
      <c r="AP13" s="573">
        <f>SUM(K13,T13,AE13,AF13,AG13,AO13)</f>
        <v>142</v>
      </c>
      <c r="AQ13">
        <f t="shared" si="2"/>
        <v>142</v>
      </c>
    </row>
    <row r="14" spans="1:43" ht="19.5" customHeight="1">
      <c r="A14" s="569">
        <v>9</v>
      </c>
      <c r="B14" s="445" t="s">
        <v>2</v>
      </c>
      <c r="C14" s="570">
        <v>2</v>
      </c>
      <c r="D14" s="570">
        <v>36</v>
      </c>
      <c r="E14" s="570">
        <v>13</v>
      </c>
      <c r="F14" s="570">
        <f t="shared" si="3"/>
        <v>51</v>
      </c>
      <c r="G14" s="570">
        <v>19</v>
      </c>
      <c r="H14" s="570">
        <v>19</v>
      </c>
      <c r="I14" s="570">
        <v>13</v>
      </c>
      <c r="J14" s="570">
        <v>0</v>
      </c>
      <c r="K14" s="571">
        <f t="shared" si="4"/>
        <v>51</v>
      </c>
      <c r="L14" s="570">
        <v>0</v>
      </c>
      <c r="M14" s="570">
        <v>9</v>
      </c>
      <c r="N14" s="570">
        <v>2</v>
      </c>
      <c r="O14" s="570">
        <f aca="true" t="shared" si="6" ref="O14:O25">SUM(L14:N14)</f>
        <v>11</v>
      </c>
      <c r="P14" s="570">
        <v>11</v>
      </c>
      <c r="Q14" s="570">
        <v>0</v>
      </c>
      <c r="R14" s="570">
        <v>0</v>
      </c>
      <c r="S14" s="570">
        <v>0</v>
      </c>
      <c r="T14" s="571">
        <f t="shared" si="5"/>
        <v>11</v>
      </c>
      <c r="U14" s="570">
        <v>0</v>
      </c>
      <c r="V14" s="570">
        <v>0</v>
      </c>
      <c r="W14" s="570">
        <v>0</v>
      </c>
      <c r="X14" s="570">
        <v>0</v>
      </c>
      <c r="Y14" s="570">
        <v>0</v>
      </c>
      <c r="Z14" s="570">
        <v>0</v>
      </c>
      <c r="AA14" s="570">
        <v>0</v>
      </c>
      <c r="AB14" s="570">
        <v>0</v>
      </c>
      <c r="AC14" s="570">
        <v>0</v>
      </c>
      <c r="AD14" s="572">
        <v>0</v>
      </c>
      <c r="AE14" s="570">
        <v>0</v>
      </c>
      <c r="AF14" s="570">
        <v>0</v>
      </c>
      <c r="AG14" s="570">
        <v>0</v>
      </c>
      <c r="AH14" s="570">
        <v>0</v>
      </c>
      <c r="AI14" s="570">
        <v>0</v>
      </c>
      <c r="AJ14" s="570">
        <v>0</v>
      </c>
      <c r="AK14" s="570">
        <v>0</v>
      </c>
      <c r="AL14" s="570">
        <v>0</v>
      </c>
      <c r="AM14" s="575">
        <v>0</v>
      </c>
      <c r="AN14" s="571">
        <v>1</v>
      </c>
      <c r="AO14" s="570">
        <v>0</v>
      </c>
      <c r="AP14" s="573">
        <f>SUM(AO14,U14:AN14,T14,K14)</f>
        <v>63</v>
      </c>
      <c r="AQ14">
        <f t="shared" si="2"/>
        <v>63</v>
      </c>
    </row>
    <row r="15" spans="1:43" ht="20.25" customHeight="1">
      <c r="A15" s="569">
        <v>10</v>
      </c>
      <c r="B15" s="445" t="s">
        <v>3</v>
      </c>
      <c r="C15" s="570">
        <v>0</v>
      </c>
      <c r="D15" s="570">
        <v>21</v>
      </c>
      <c r="E15" s="570">
        <v>28</v>
      </c>
      <c r="F15" s="570">
        <f t="shared" si="3"/>
        <v>49</v>
      </c>
      <c r="G15" s="570">
        <v>12</v>
      </c>
      <c r="H15" s="570">
        <v>23</v>
      </c>
      <c r="I15" s="570">
        <v>13</v>
      </c>
      <c r="J15" s="570">
        <v>1</v>
      </c>
      <c r="K15" s="571">
        <f t="shared" si="4"/>
        <v>49</v>
      </c>
      <c r="L15" s="570">
        <v>1</v>
      </c>
      <c r="M15" s="570">
        <v>15</v>
      </c>
      <c r="N15" s="570">
        <v>4</v>
      </c>
      <c r="O15" s="570">
        <v>20</v>
      </c>
      <c r="P15" s="570">
        <v>19</v>
      </c>
      <c r="Q15" s="570">
        <v>1</v>
      </c>
      <c r="R15" s="570">
        <v>0</v>
      </c>
      <c r="S15" s="570">
        <v>0</v>
      </c>
      <c r="T15" s="571">
        <f t="shared" si="5"/>
        <v>20</v>
      </c>
      <c r="U15" s="570">
        <v>0</v>
      </c>
      <c r="V15" s="570">
        <v>0</v>
      </c>
      <c r="W15" s="570">
        <v>0</v>
      </c>
      <c r="X15" s="570">
        <v>0</v>
      </c>
      <c r="Y15" s="570">
        <v>0</v>
      </c>
      <c r="Z15" s="570">
        <v>0</v>
      </c>
      <c r="AA15" s="570">
        <v>0</v>
      </c>
      <c r="AB15" s="570">
        <v>0</v>
      </c>
      <c r="AC15" s="570">
        <v>0</v>
      </c>
      <c r="AD15" s="572">
        <v>0</v>
      </c>
      <c r="AE15" s="570">
        <v>0</v>
      </c>
      <c r="AF15" s="570">
        <v>0</v>
      </c>
      <c r="AG15" s="570">
        <v>0</v>
      </c>
      <c r="AH15" s="570">
        <v>0</v>
      </c>
      <c r="AI15" s="570">
        <v>0</v>
      </c>
      <c r="AJ15" s="570">
        <v>0</v>
      </c>
      <c r="AK15" s="570">
        <v>0</v>
      </c>
      <c r="AL15" s="570">
        <v>0</v>
      </c>
      <c r="AM15" s="570">
        <v>0</v>
      </c>
      <c r="AN15" s="570">
        <v>0</v>
      </c>
      <c r="AO15" s="570">
        <v>0</v>
      </c>
      <c r="AP15" s="573">
        <f>SUM(T15,K15)</f>
        <v>69</v>
      </c>
      <c r="AQ15">
        <f t="shared" si="2"/>
        <v>69</v>
      </c>
    </row>
    <row r="16" spans="1:43" ht="20.25" customHeight="1">
      <c r="A16" s="569">
        <v>11</v>
      </c>
      <c r="B16" s="445" t="s">
        <v>4</v>
      </c>
      <c r="C16" s="570">
        <v>4</v>
      </c>
      <c r="D16" s="570">
        <v>59</v>
      </c>
      <c r="E16" s="570">
        <v>30</v>
      </c>
      <c r="F16" s="570">
        <f t="shared" si="3"/>
        <v>93</v>
      </c>
      <c r="G16" s="570">
        <v>33</v>
      </c>
      <c r="H16" s="570">
        <v>37</v>
      </c>
      <c r="I16" s="570">
        <v>21</v>
      </c>
      <c r="J16" s="570">
        <v>2</v>
      </c>
      <c r="K16" s="571">
        <f t="shared" si="4"/>
        <v>93</v>
      </c>
      <c r="L16" s="570">
        <v>5</v>
      </c>
      <c r="M16" s="570">
        <v>28</v>
      </c>
      <c r="N16" s="570">
        <v>6</v>
      </c>
      <c r="O16" s="570">
        <f t="shared" si="6"/>
        <v>39</v>
      </c>
      <c r="P16" s="570">
        <v>37</v>
      </c>
      <c r="Q16" s="570">
        <v>2</v>
      </c>
      <c r="R16" s="570">
        <v>0</v>
      </c>
      <c r="S16" s="570">
        <v>0</v>
      </c>
      <c r="T16" s="571">
        <f t="shared" si="5"/>
        <v>39</v>
      </c>
      <c r="U16" s="570">
        <v>0</v>
      </c>
      <c r="V16" s="570">
        <v>0</v>
      </c>
      <c r="W16" s="571">
        <v>16</v>
      </c>
      <c r="X16" s="571">
        <v>4</v>
      </c>
      <c r="Y16" s="571">
        <v>0</v>
      </c>
      <c r="Z16" s="570">
        <v>0</v>
      </c>
      <c r="AA16" s="574">
        <v>1</v>
      </c>
      <c r="AB16" s="570">
        <v>0</v>
      </c>
      <c r="AC16" s="570">
        <v>0</v>
      </c>
      <c r="AD16" s="576">
        <v>1</v>
      </c>
      <c r="AE16" s="571">
        <v>3</v>
      </c>
      <c r="AF16" s="575">
        <v>1</v>
      </c>
      <c r="AG16" s="571">
        <v>1</v>
      </c>
      <c r="AH16" s="571">
        <v>0</v>
      </c>
      <c r="AI16" s="571">
        <v>0</v>
      </c>
      <c r="AJ16" s="571">
        <v>0</v>
      </c>
      <c r="AK16" s="571">
        <v>0</v>
      </c>
      <c r="AL16" s="571">
        <v>0</v>
      </c>
      <c r="AM16" s="570">
        <v>0</v>
      </c>
      <c r="AN16" s="570">
        <v>0</v>
      </c>
      <c r="AO16" s="570">
        <v>0</v>
      </c>
      <c r="AP16" s="573">
        <f>SUM(K16,T16,W16,X16,Y16,AA16,AB16:AN16)</f>
        <v>159</v>
      </c>
      <c r="AQ16">
        <f t="shared" si="2"/>
        <v>159</v>
      </c>
    </row>
    <row r="17" spans="1:43" ht="19.5" customHeight="1">
      <c r="A17" s="569">
        <v>12</v>
      </c>
      <c r="B17" s="445" t="s">
        <v>5</v>
      </c>
      <c r="C17" s="570">
        <v>0</v>
      </c>
      <c r="D17" s="570">
        <v>14</v>
      </c>
      <c r="E17" s="570">
        <v>35</v>
      </c>
      <c r="F17" s="570">
        <f t="shared" si="3"/>
        <v>49</v>
      </c>
      <c r="G17" s="570">
        <v>14</v>
      </c>
      <c r="H17" s="570">
        <v>24</v>
      </c>
      <c r="I17" s="570">
        <v>11</v>
      </c>
      <c r="J17" s="570">
        <v>0</v>
      </c>
      <c r="K17" s="571">
        <f t="shared" si="4"/>
        <v>49</v>
      </c>
      <c r="L17" s="570">
        <v>3</v>
      </c>
      <c r="M17" s="570">
        <v>14</v>
      </c>
      <c r="N17" s="570">
        <v>6</v>
      </c>
      <c r="O17" s="570">
        <f>SUM(L17:N17)</f>
        <v>23</v>
      </c>
      <c r="P17" s="570">
        <v>21</v>
      </c>
      <c r="Q17" s="570">
        <v>2</v>
      </c>
      <c r="R17" s="570">
        <v>0</v>
      </c>
      <c r="S17" s="570">
        <v>0</v>
      </c>
      <c r="T17" s="571">
        <f t="shared" si="5"/>
        <v>23</v>
      </c>
      <c r="U17" s="570">
        <v>0</v>
      </c>
      <c r="V17" s="570">
        <v>0</v>
      </c>
      <c r="W17" s="570">
        <v>0</v>
      </c>
      <c r="X17" s="570">
        <v>0</v>
      </c>
      <c r="Y17" s="570">
        <v>0</v>
      </c>
      <c r="Z17" s="570">
        <v>0</v>
      </c>
      <c r="AA17" s="570">
        <v>0</v>
      </c>
      <c r="AB17" s="570">
        <v>0</v>
      </c>
      <c r="AC17" s="570">
        <v>0</v>
      </c>
      <c r="AD17" s="572">
        <v>0</v>
      </c>
      <c r="AE17" s="570">
        <v>0</v>
      </c>
      <c r="AF17" s="570">
        <v>0</v>
      </c>
      <c r="AG17" s="570">
        <v>0</v>
      </c>
      <c r="AH17" s="570">
        <v>0</v>
      </c>
      <c r="AI17" s="570">
        <v>0</v>
      </c>
      <c r="AJ17" s="570">
        <v>0</v>
      </c>
      <c r="AK17" s="570">
        <v>0</v>
      </c>
      <c r="AL17" s="570">
        <v>0</v>
      </c>
      <c r="AM17" s="570">
        <v>0</v>
      </c>
      <c r="AN17" s="570">
        <v>0</v>
      </c>
      <c r="AO17" s="571">
        <v>1</v>
      </c>
      <c r="AP17" s="573">
        <f>SUM(AO17,T17,K17)</f>
        <v>73</v>
      </c>
      <c r="AQ17">
        <f t="shared" si="2"/>
        <v>73</v>
      </c>
    </row>
    <row r="18" spans="1:43" ht="19.5" customHeight="1">
      <c r="A18" s="569">
        <v>13</v>
      </c>
      <c r="B18" s="445" t="s">
        <v>6</v>
      </c>
      <c r="C18" s="570">
        <v>6</v>
      </c>
      <c r="D18" s="570">
        <v>99</v>
      </c>
      <c r="E18" s="570">
        <v>114</v>
      </c>
      <c r="F18" s="570">
        <f t="shared" si="3"/>
        <v>219</v>
      </c>
      <c r="G18" s="570">
        <v>77</v>
      </c>
      <c r="H18" s="570">
        <v>71</v>
      </c>
      <c r="I18" s="570">
        <v>68</v>
      </c>
      <c r="J18" s="570">
        <v>3</v>
      </c>
      <c r="K18" s="571">
        <f t="shared" si="4"/>
        <v>219</v>
      </c>
      <c r="L18" s="570">
        <v>2</v>
      </c>
      <c r="M18" s="570">
        <v>44</v>
      </c>
      <c r="N18" s="570">
        <v>15</v>
      </c>
      <c r="O18" s="570">
        <f t="shared" si="6"/>
        <v>61</v>
      </c>
      <c r="P18" s="570">
        <v>59</v>
      </c>
      <c r="Q18" s="570">
        <v>2</v>
      </c>
      <c r="R18" s="570">
        <v>0</v>
      </c>
      <c r="S18" s="570">
        <v>0</v>
      </c>
      <c r="T18" s="571">
        <f t="shared" si="5"/>
        <v>61</v>
      </c>
      <c r="U18" s="570">
        <v>0</v>
      </c>
      <c r="V18" s="570">
        <v>0</v>
      </c>
      <c r="W18" s="570">
        <v>0</v>
      </c>
      <c r="X18" s="570">
        <v>0</v>
      </c>
      <c r="Y18" s="570">
        <v>0</v>
      </c>
      <c r="Z18" s="570">
        <v>0</v>
      </c>
      <c r="AA18" s="570">
        <v>0</v>
      </c>
      <c r="AB18" s="570">
        <v>0</v>
      </c>
      <c r="AC18" s="570">
        <v>0</v>
      </c>
      <c r="AD18" s="572">
        <v>0</v>
      </c>
      <c r="AE18" s="571">
        <v>6</v>
      </c>
      <c r="AF18" s="570">
        <v>0</v>
      </c>
      <c r="AG18" s="574">
        <v>1</v>
      </c>
      <c r="AH18" s="574">
        <v>0</v>
      </c>
      <c r="AI18" s="574">
        <v>0</v>
      </c>
      <c r="AJ18" s="574">
        <v>0</v>
      </c>
      <c r="AK18" s="574">
        <v>0</v>
      </c>
      <c r="AL18" s="570">
        <v>0</v>
      </c>
      <c r="AM18" s="570">
        <v>0</v>
      </c>
      <c r="AN18" s="570">
        <v>0</v>
      </c>
      <c r="AO18" s="570">
        <v>0</v>
      </c>
      <c r="AP18" s="573">
        <f>SUM(K18,T18,U18:AO18)</f>
        <v>287</v>
      </c>
      <c r="AQ18">
        <f t="shared" si="2"/>
        <v>287</v>
      </c>
    </row>
    <row r="19" spans="1:43" ht="20.25" customHeight="1">
      <c r="A19" s="569">
        <v>14</v>
      </c>
      <c r="B19" s="445" t="s">
        <v>7</v>
      </c>
      <c r="C19" s="570">
        <v>13</v>
      </c>
      <c r="D19" s="570">
        <v>66</v>
      </c>
      <c r="E19" s="570">
        <v>118</v>
      </c>
      <c r="F19" s="570">
        <f t="shared" si="3"/>
        <v>197</v>
      </c>
      <c r="G19" s="570">
        <v>70</v>
      </c>
      <c r="H19" s="570">
        <v>62</v>
      </c>
      <c r="I19" s="570">
        <v>63</v>
      </c>
      <c r="J19" s="570">
        <v>2</v>
      </c>
      <c r="K19" s="571">
        <f t="shared" si="4"/>
        <v>197</v>
      </c>
      <c r="L19" s="570">
        <v>3</v>
      </c>
      <c r="M19" s="570">
        <v>14</v>
      </c>
      <c r="N19" s="570">
        <v>26</v>
      </c>
      <c r="O19" s="570">
        <f t="shared" si="6"/>
        <v>43</v>
      </c>
      <c r="P19" s="570">
        <v>30</v>
      </c>
      <c r="Q19" s="570">
        <v>11</v>
      </c>
      <c r="R19" s="570">
        <v>2</v>
      </c>
      <c r="S19" s="570">
        <v>0</v>
      </c>
      <c r="T19" s="571">
        <f t="shared" si="5"/>
        <v>43</v>
      </c>
      <c r="U19" s="570">
        <v>0</v>
      </c>
      <c r="V19" s="570">
        <v>0</v>
      </c>
      <c r="W19" s="570">
        <v>0</v>
      </c>
      <c r="X19" s="570">
        <v>0</v>
      </c>
      <c r="Y19" s="570">
        <v>0</v>
      </c>
      <c r="Z19" s="571">
        <v>13</v>
      </c>
      <c r="AA19" s="571">
        <v>8</v>
      </c>
      <c r="AB19" s="571">
        <v>11</v>
      </c>
      <c r="AC19" s="571">
        <v>5</v>
      </c>
      <c r="AD19" s="577">
        <v>0</v>
      </c>
      <c r="AE19" s="571">
        <v>0</v>
      </c>
      <c r="AF19" s="570">
        <v>0</v>
      </c>
      <c r="AG19" s="570">
        <v>0</v>
      </c>
      <c r="AH19" s="570">
        <v>0</v>
      </c>
      <c r="AI19" s="570">
        <v>0</v>
      </c>
      <c r="AJ19" s="570">
        <v>0</v>
      </c>
      <c r="AK19" s="570">
        <v>0</v>
      </c>
      <c r="AL19" s="570">
        <v>0</v>
      </c>
      <c r="AM19" s="570">
        <v>0</v>
      </c>
      <c r="AN19" s="570">
        <v>0</v>
      </c>
      <c r="AO19" s="571">
        <v>6</v>
      </c>
      <c r="AP19" s="573">
        <f>SUM(K19,T19,U19:AG19,AL19:AO19)</f>
        <v>283</v>
      </c>
      <c r="AQ19">
        <f t="shared" si="2"/>
        <v>283</v>
      </c>
    </row>
    <row r="20" spans="1:43" ht="21.75">
      <c r="A20" s="569">
        <v>15</v>
      </c>
      <c r="B20" s="445" t="s">
        <v>9</v>
      </c>
      <c r="C20" s="570">
        <v>1</v>
      </c>
      <c r="D20" s="570">
        <v>24</v>
      </c>
      <c r="E20" s="570">
        <v>40</v>
      </c>
      <c r="F20" s="570">
        <f t="shared" si="3"/>
        <v>65</v>
      </c>
      <c r="G20" s="570">
        <v>14</v>
      </c>
      <c r="H20" s="570">
        <v>27</v>
      </c>
      <c r="I20" s="570">
        <v>23</v>
      </c>
      <c r="J20" s="570">
        <v>1</v>
      </c>
      <c r="K20" s="571">
        <f t="shared" si="4"/>
        <v>65</v>
      </c>
      <c r="L20" s="570">
        <v>1</v>
      </c>
      <c r="M20" s="570">
        <v>23</v>
      </c>
      <c r="N20" s="570">
        <v>8</v>
      </c>
      <c r="O20" s="570">
        <f t="shared" si="6"/>
        <v>32</v>
      </c>
      <c r="P20" s="570">
        <v>29</v>
      </c>
      <c r="Q20" s="570">
        <v>3</v>
      </c>
      <c r="R20" s="570">
        <v>0</v>
      </c>
      <c r="S20" s="570">
        <v>0</v>
      </c>
      <c r="T20" s="571">
        <f t="shared" si="5"/>
        <v>32</v>
      </c>
      <c r="U20" s="570">
        <v>0</v>
      </c>
      <c r="V20" s="570">
        <v>0</v>
      </c>
      <c r="W20" s="570">
        <v>0</v>
      </c>
      <c r="X20" s="570">
        <v>0</v>
      </c>
      <c r="Y20" s="570">
        <v>0</v>
      </c>
      <c r="Z20" s="570">
        <v>0</v>
      </c>
      <c r="AA20" s="574">
        <v>0</v>
      </c>
      <c r="AB20" s="574">
        <v>0</v>
      </c>
      <c r="AC20" s="570">
        <v>0</v>
      </c>
      <c r="AD20" s="572">
        <v>0</v>
      </c>
      <c r="AE20" s="571">
        <v>0</v>
      </c>
      <c r="AF20" s="571">
        <v>0</v>
      </c>
      <c r="AG20" s="571">
        <v>0</v>
      </c>
      <c r="AH20" s="571">
        <v>0</v>
      </c>
      <c r="AI20" s="571">
        <v>0</v>
      </c>
      <c r="AJ20" s="571">
        <v>0</v>
      </c>
      <c r="AK20" s="571">
        <v>0</v>
      </c>
      <c r="AL20" s="571">
        <v>0</v>
      </c>
      <c r="AM20" s="571">
        <v>0</v>
      </c>
      <c r="AN20" s="571">
        <v>0</v>
      </c>
      <c r="AO20" s="571">
        <v>2</v>
      </c>
      <c r="AP20" s="573">
        <f>SUM(K20,T20,AA20:AG20,AL20:AO20)</f>
        <v>99</v>
      </c>
      <c r="AQ20">
        <f t="shared" si="2"/>
        <v>99</v>
      </c>
    </row>
    <row r="21" spans="1:43" ht="21.75">
      <c r="A21" s="569"/>
      <c r="B21" s="445" t="s">
        <v>265</v>
      </c>
      <c r="C21" s="570">
        <v>48</v>
      </c>
      <c r="D21" s="570">
        <v>143</v>
      </c>
      <c r="E21" s="570">
        <v>12</v>
      </c>
      <c r="F21" s="570">
        <f>SUM(C21:E21)</f>
        <v>203</v>
      </c>
      <c r="G21" s="570">
        <v>99</v>
      </c>
      <c r="H21" s="570">
        <v>93</v>
      </c>
      <c r="I21" s="570">
        <v>11</v>
      </c>
      <c r="J21" s="570">
        <v>0</v>
      </c>
      <c r="K21" s="571">
        <f>SUM(G21:J21)</f>
        <v>203</v>
      </c>
      <c r="L21" s="570">
        <v>24</v>
      </c>
      <c r="M21" s="570">
        <v>24</v>
      </c>
      <c r="N21" s="570">
        <v>0</v>
      </c>
      <c r="O21" s="570">
        <f>SUM(L21:N21)</f>
        <v>48</v>
      </c>
      <c r="P21" s="570">
        <v>48</v>
      </c>
      <c r="Q21" s="570">
        <v>0</v>
      </c>
      <c r="R21" s="570">
        <v>0</v>
      </c>
      <c r="S21" s="570">
        <v>0</v>
      </c>
      <c r="T21" s="571">
        <f>SUM(P21:S21)</f>
        <v>48</v>
      </c>
      <c r="U21" s="570">
        <v>0</v>
      </c>
      <c r="V21" s="570">
        <v>0</v>
      </c>
      <c r="W21" s="570">
        <v>0</v>
      </c>
      <c r="X21" s="570">
        <v>0</v>
      </c>
      <c r="Y21" s="570">
        <v>0</v>
      </c>
      <c r="Z21" s="570">
        <v>0</v>
      </c>
      <c r="AA21" s="574">
        <v>24</v>
      </c>
      <c r="AB21" s="574">
        <v>6</v>
      </c>
      <c r="AC21" s="570">
        <v>0</v>
      </c>
      <c r="AD21" s="572">
        <v>0</v>
      </c>
      <c r="AE21" s="571">
        <v>148</v>
      </c>
      <c r="AF21" s="571">
        <v>46</v>
      </c>
      <c r="AG21" s="571">
        <v>1</v>
      </c>
      <c r="AH21" s="571">
        <v>0</v>
      </c>
      <c r="AI21" s="571">
        <v>0</v>
      </c>
      <c r="AJ21" s="571">
        <v>0</v>
      </c>
      <c r="AK21" s="571">
        <v>0</v>
      </c>
      <c r="AL21" s="571">
        <v>40</v>
      </c>
      <c r="AM21" s="571">
        <v>6</v>
      </c>
      <c r="AN21" s="571">
        <v>0</v>
      </c>
      <c r="AO21" s="571">
        <v>8</v>
      </c>
      <c r="AP21" s="573">
        <f>SUM(K21,T21,Z21:AO21)</f>
        <v>530</v>
      </c>
      <c r="AQ21">
        <f t="shared" si="2"/>
        <v>530</v>
      </c>
    </row>
    <row r="22" spans="1:43" ht="19.5" customHeight="1">
      <c r="A22" s="569">
        <v>16</v>
      </c>
      <c r="B22" s="445" t="s">
        <v>10</v>
      </c>
      <c r="C22" s="570">
        <v>0</v>
      </c>
      <c r="D22" s="570">
        <v>31</v>
      </c>
      <c r="E22" s="570">
        <v>35</v>
      </c>
      <c r="F22" s="570">
        <f t="shared" si="3"/>
        <v>66</v>
      </c>
      <c r="G22" s="570">
        <v>15</v>
      </c>
      <c r="H22" s="570">
        <v>30</v>
      </c>
      <c r="I22" s="570">
        <v>21</v>
      </c>
      <c r="J22" s="570">
        <v>0</v>
      </c>
      <c r="K22" s="571">
        <f t="shared" si="4"/>
        <v>66</v>
      </c>
      <c r="L22" s="570">
        <v>1</v>
      </c>
      <c r="M22" s="570">
        <v>12</v>
      </c>
      <c r="N22" s="570">
        <v>8</v>
      </c>
      <c r="O22" s="570">
        <f>SUM(L22:N22)</f>
        <v>21</v>
      </c>
      <c r="P22" s="570">
        <v>20</v>
      </c>
      <c r="Q22" s="570">
        <v>1</v>
      </c>
      <c r="R22" s="570">
        <v>0</v>
      </c>
      <c r="S22" s="570">
        <v>0</v>
      </c>
      <c r="T22" s="571">
        <f t="shared" si="5"/>
        <v>21</v>
      </c>
      <c r="U22" s="570">
        <v>0</v>
      </c>
      <c r="V22" s="570">
        <v>0</v>
      </c>
      <c r="W22" s="570">
        <v>0</v>
      </c>
      <c r="X22" s="570">
        <v>0</v>
      </c>
      <c r="Y22" s="570">
        <v>0</v>
      </c>
      <c r="Z22" s="570">
        <v>0</v>
      </c>
      <c r="AA22" s="570">
        <v>0</v>
      </c>
      <c r="AB22" s="570">
        <v>0</v>
      </c>
      <c r="AC22" s="570">
        <v>0</v>
      </c>
      <c r="AD22" s="572">
        <v>0</v>
      </c>
      <c r="AE22" s="570">
        <v>0</v>
      </c>
      <c r="AF22" s="570">
        <v>0</v>
      </c>
      <c r="AG22" s="570">
        <v>0</v>
      </c>
      <c r="AH22" s="570">
        <v>0</v>
      </c>
      <c r="AI22" s="570">
        <v>0</v>
      </c>
      <c r="AJ22" s="570">
        <v>0</v>
      </c>
      <c r="AK22" s="570">
        <v>0</v>
      </c>
      <c r="AL22" s="570">
        <v>0</v>
      </c>
      <c r="AM22" s="570">
        <v>0</v>
      </c>
      <c r="AN22" s="570">
        <v>0</v>
      </c>
      <c r="AO22" s="571">
        <v>1</v>
      </c>
      <c r="AP22" s="573">
        <f>SUM(AO22,T22,K22)</f>
        <v>88</v>
      </c>
      <c r="AQ22">
        <f t="shared" si="2"/>
        <v>88</v>
      </c>
    </row>
    <row r="23" spans="1:43" ht="19.5" customHeight="1">
      <c r="A23" s="569">
        <v>17</v>
      </c>
      <c r="B23" s="445" t="s">
        <v>11</v>
      </c>
      <c r="C23" s="570">
        <v>1</v>
      </c>
      <c r="D23" s="570">
        <v>25</v>
      </c>
      <c r="E23" s="570">
        <v>15</v>
      </c>
      <c r="F23" s="570">
        <f t="shared" si="3"/>
        <v>41</v>
      </c>
      <c r="G23" s="570">
        <v>12</v>
      </c>
      <c r="H23" s="570">
        <v>14</v>
      </c>
      <c r="I23" s="570">
        <v>13</v>
      </c>
      <c r="J23" s="570">
        <v>2</v>
      </c>
      <c r="K23" s="571">
        <f t="shared" si="4"/>
        <v>41</v>
      </c>
      <c r="L23" s="570">
        <v>0</v>
      </c>
      <c r="M23" s="570">
        <v>24</v>
      </c>
      <c r="N23" s="570">
        <v>5</v>
      </c>
      <c r="O23" s="570">
        <f t="shared" si="6"/>
        <v>29</v>
      </c>
      <c r="P23" s="570">
        <v>27</v>
      </c>
      <c r="Q23" s="570">
        <v>2</v>
      </c>
      <c r="R23" s="570">
        <v>0</v>
      </c>
      <c r="S23" s="570">
        <v>0</v>
      </c>
      <c r="T23" s="571">
        <f t="shared" si="5"/>
        <v>29</v>
      </c>
      <c r="U23" s="570">
        <v>0</v>
      </c>
      <c r="V23" s="570">
        <v>0</v>
      </c>
      <c r="W23" s="570">
        <v>0</v>
      </c>
      <c r="X23" s="570">
        <v>0</v>
      </c>
      <c r="Y23" s="570">
        <v>0</v>
      </c>
      <c r="Z23" s="570">
        <v>0</v>
      </c>
      <c r="AA23" s="570">
        <v>0</v>
      </c>
      <c r="AB23" s="570">
        <v>0</v>
      </c>
      <c r="AC23" s="570">
        <v>0</v>
      </c>
      <c r="AD23" s="572">
        <v>0</v>
      </c>
      <c r="AE23" s="570">
        <v>0</v>
      </c>
      <c r="AF23" s="571">
        <v>0</v>
      </c>
      <c r="AG23" s="570">
        <v>0</v>
      </c>
      <c r="AH23" s="570">
        <v>0</v>
      </c>
      <c r="AI23" s="570">
        <v>0</v>
      </c>
      <c r="AJ23" s="570">
        <v>0</v>
      </c>
      <c r="AK23" s="570">
        <v>0</v>
      </c>
      <c r="AL23" s="570">
        <v>0</v>
      </c>
      <c r="AM23" s="570">
        <v>0</v>
      </c>
      <c r="AN23" s="570">
        <v>0</v>
      </c>
      <c r="AO23" s="571">
        <v>5</v>
      </c>
      <c r="AP23" s="571">
        <f>SUM(U23:AO23,T23,K23)</f>
        <v>75</v>
      </c>
      <c r="AQ23">
        <f t="shared" si="2"/>
        <v>75</v>
      </c>
    </row>
    <row r="24" spans="1:43" ht="20.25" customHeight="1">
      <c r="A24" s="569">
        <v>18</v>
      </c>
      <c r="B24" s="445" t="s">
        <v>12</v>
      </c>
      <c r="C24" s="570">
        <v>28</v>
      </c>
      <c r="D24" s="570">
        <v>15</v>
      </c>
      <c r="E24" s="570">
        <v>50</v>
      </c>
      <c r="F24" s="570">
        <f t="shared" si="3"/>
        <v>93</v>
      </c>
      <c r="G24" s="570">
        <v>27</v>
      </c>
      <c r="H24" s="570">
        <v>31</v>
      </c>
      <c r="I24" s="570">
        <v>34</v>
      </c>
      <c r="J24" s="570">
        <v>1</v>
      </c>
      <c r="K24" s="571">
        <f t="shared" si="4"/>
        <v>93</v>
      </c>
      <c r="L24" s="570">
        <v>15</v>
      </c>
      <c r="M24" s="570">
        <v>14</v>
      </c>
      <c r="N24" s="570">
        <v>0</v>
      </c>
      <c r="O24" s="570">
        <f t="shared" si="6"/>
        <v>29</v>
      </c>
      <c r="P24" s="570">
        <v>29</v>
      </c>
      <c r="Q24" s="570">
        <v>0</v>
      </c>
      <c r="R24" s="570">
        <v>0</v>
      </c>
      <c r="S24" s="570">
        <v>0</v>
      </c>
      <c r="T24" s="571">
        <f t="shared" si="5"/>
        <v>29</v>
      </c>
      <c r="U24" s="570">
        <v>0</v>
      </c>
      <c r="V24" s="570">
        <v>0</v>
      </c>
      <c r="W24" s="570">
        <v>0</v>
      </c>
      <c r="X24" s="570">
        <v>0</v>
      </c>
      <c r="Y24" s="570">
        <v>0</v>
      </c>
      <c r="Z24" s="570">
        <v>0</v>
      </c>
      <c r="AA24" s="570">
        <v>0</v>
      </c>
      <c r="AB24" s="570">
        <v>0</v>
      </c>
      <c r="AC24" s="570">
        <v>0</v>
      </c>
      <c r="AD24" s="572">
        <v>0</v>
      </c>
      <c r="AE24" s="570">
        <v>0</v>
      </c>
      <c r="AF24" s="570">
        <v>0</v>
      </c>
      <c r="AG24" s="570">
        <v>0</v>
      </c>
      <c r="AH24" s="570">
        <v>0</v>
      </c>
      <c r="AI24" s="570">
        <v>0</v>
      </c>
      <c r="AJ24" s="570">
        <v>0</v>
      </c>
      <c r="AK24" s="570">
        <v>0</v>
      </c>
      <c r="AL24" s="570">
        <v>0</v>
      </c>
      <c r="AM24" s="570">
        <v>0</v>
      </c>
      <c r="AN24" s="570">
        <v>0</v>
      </c>
      <c r="AO24" s="571">
        <v>0</v>
      </c>
      <c r="AP24" s="571">
        <f>SUM(U24:AO24,T24,K24)</f>
        <v>122</v>
      </c>
      <c r="AQ24">
        <f t="shared" si="2"/>
        <v>122</v>
      </c>
    </row>
    <row r="25" spans="1:43" ht="20.25" customHeight="1">
      <c r="A25" s="569">
        <v>19</v>
      </c>
      <c r="B25" s="445" t="s">
        <v>13</v>
      </c>
      <c r="C25" s="570">
        <v>3</v>
      </c>
      <c r="D25" s="570">
        <v>14</v>
      </c>
      <c r="E25" s="570">
        <v>48</v>
      </c>
      <c r="F25" s="570">
        <f t="shared" si="3"/>
        <v>65</v>
      </c>
      <c r="G25" s="570">
        <v>26</v>
      </c>
      <c r="H25" s="570">
        <v>23</v>
      </c>
      <c r="I25" s="570">
        <v>15</v>
      </c>
      <c r="J25" s="570">
        <v>1</v>
      </c>
      <c r="K25" s="571">
        <f t="shared" si="4"/>
        <v>65</v>
      </c>
      <c r="L25" s="570">
        <v>0</v>
      </c>
      <c r="M25" s="570">
        <v>11</v>
      </c>
      <c r="N25" s="570">
        <v>12</v>
      </c>
      <c r="O25" s="570">
        <f t="shared" si="6"/>
        <v>23</v>
      </c>
      <c r="P25" s="570">
        <v>20</v>
      </c>
      <c r="Q25" s="570">
        <v>3</v>
      </c>
      <c r="R25" s="570">
        <v>0</v>
      </c>
      <c r="S25" s="570">
        <v>0</v>
      </c>
      <c r="T25" s="571">
        <f t="shared" si="5"/>
        <v>23</v>
      </c>
      <c r="U25" s="570">
        <v>0</v>
      </c>
      <c r="V25" s="570">
        <v>0</v>
      </c>
      <c r="W25" s="570">
        <v>0</v>
      </c>
      <c r="X25" s="570">
        <v>0</v>
      </c>
      <c r="Y25" s="570">
        <v>0</v>
      </c>
      <c r="Z25" s="570">
        <v>0</v>
      </c>
      <c r="AA25" s="575">
        <v>0</v>
      </c>
      <c r="AB25" s="570">
        <v>0</v>
      </c>
      <c r="AC25" s="571">
        <v>1</v>
      </c>
      <c r="AD25" s="572">
        <v>0</v>
      </c>
      <c r="AE25" s="570">
        <v>0</v>
      </c>
      <c r="AF25" s="570">
        <v>0</v>
      </c>
      <c r="AG25" s="570">
        <v>0</v>
      </c>
      <c r="AH25" s="570">
        <v>0</v>
      </c>
      <c r="AI25" s="570">
        <v>0</v>
      </c>
      <c r="AJ25" s="570">
        <v>0</v>
      </c>
      <c r="AK25" s="570">
        <v>0</v>
      </c>
      <c r="AL25" s="570">
        <v>0</v>
      </c>
      <c r="AM25" s="571">
        <v>0</v>
      </c>
      <c r="AN25" s="570">
        <v>0</v>
      </c>
      <c r="AO25" s="571">
        <v>0</v>
      </c>
      <c r="AP25" s="571">
        <f>SUM(AO25,AM25,Z25:AL25,U25:Y25,T25,K25)</f>
        <v>89</v>
      </c>
      <c r="AQ25">
        <f t="shared" si="2"/>
        <v>89</v>
      </c>
    </row>
    <row r="26" spans="1:43" ht="20.25" customHeight="1">
      <c r="A26" s="569">
        <v>20</v>
      </c>
      <c r="B26" s="445" t="s">
        <v>14</v>
      </c>
      <c r="C26" s="570">
        <v>0</v>
      </c>
      <c r="D26" s="570">
        <v>1</v>
      </c>
      <c r="E26" s="570">
        <v>0</v>
      </c>
      <c r="F26" s="570">
        <f t="shared" si="3"/>
        <v>1</v>
      </c>
      <c r="G26" s="570">
        <v>1</v>
      </c>
      <c r="H26" s="570">
        <v>0</v>
      </c>
      <c r="I26" s="570">
        <v>0</v>
      </c>
      <c r="J26" s="570">
        <v>0</v>
      </c>
      <c r="K26" s="571">
        <f t="shared" si="4"/>
        <v>1</v>
      </c>
      <c r="L26" s="570">
        <v>0</v>
      </c>
      <c r="M26" s="570">
        <v>0</v>
      </c>
      <c r="N26" s="570">
        <v>0</v>
      </c>
      <c r="O26" s="570">
        <v>0</v>
      </c>
      <c r="P26" s="570">
        <v>0</v>
      </c>
      <c r="Q26" s="570">
        <v>0</v>
      </c>
      <c r="R26" s="570">
        <v>0</v>
      </c>
      <c r="S26" s="570">
        <v>0</v>
      </c>
      <c r="T26" s="571">
        <v>0</v>
      </c>
      <c r="U26" s="570">
        <v>0</v>
      </c>
      <c r="V26" s="570">
        <v>0</v>
      </c>
      <c r="W26" s="570">
        <v>0</v>
      </c>
      <c r="X26" s="570">
        <v>0</v>
      </c>
      <c r="Y26" s="570">
        <v>0</v>
      </c>
      <c r="Z26" s="570">
        <v>0</v>
      </c>
      <c r="AA26" s="570">
        <v>0</v>
      </c>
      <c r="AB26" s="575">
        <v>3</v>
      </c>
      <c r="AC26" s="570">
        <v>0</v>
      </c>
      <c r="AD26" s="572">
        <v>0</v>
      </c>
      <c r="AE26" s="570">
        <v>0</v>
      </c>
      <c r="AF26" s="570">
        <v>0</v>
      </c>
      <c r="AG26" s="570">
        <v>0</v>
      </c>
      <c r="AH26" s="570">
        <v>0</v>
      </c>
      <c r="AI26" s="570">
        <v>0</v>
      </c>
      <c r="AJ26" s="570">
        <v>0</v>
      </c>
      <c r="AK26" s="570">
        <v>0</v>
      </c>
      <c r="AL26" s="575">
        <v>1</v>
      </c>
      <c r="AM26" s="570">
        <v>0</v>
      </c>
      <c r="AN26" s="570">
        <v>0</v>
      </c>
      <c r="AO26" s="571">
        <v>0</v>
      </c>
      <c r="AP26" s="571">
        <f>SUM(AO26,AL26,AB26,T26,K26)</f>
        <v>5</v>
      </c>
      <c r="AQ26">
        <f t="shared" si="2"/>
        <v>5</v>
      </c>
    </row>
    <row r="27" spans="1:43" ht="19.5" customHeight="1">
      <c r="A27" s="569">
        <v>21</v>
      </c>
      <c r="B27" s="578" t="s">
        <v>318</v>
      </c>
      <c r="C27" s="570">
        <v>0</v>
      </c>
      <c r="D27" s="570">
        <v>0</v>
      </c>
      <c r="E27" s="570">
        <v>0</v>
      </c>
      <c r="F27" s="570">
        <f>SUM(C27:E27)</f>
        <v>0</v>
      </c>
      <c r="G27" s="570">
        <v>0</v>
      </c>
      <c r="H27" s="570">
        <v>0</v>
      </c>
      <c r="I27" s="570">
        <v>0</v>
      </c>
      <c r="J27" s="570">
        <v>0</v>
      </c>
      <c r="K27" s="571">
        <f>SUM(G27:J27)</f>
        <v>0</v>
      </c>
      <c r="L27" s="570">
        <v>0</v>
      </c>
      <c r="M27" s="570">
        <v>0</v>
      </c>
      <c r="N27" s="570">
        <v>0</v>
      </c>
      <c r="O27" s="570">
        <v>0</v>
      </c>
      <c r="P27" s="570">
        <v>0</v>
      </c>
      <c r="Q27" s="570">
        <v>0</v>
      </c>
      <c r="R27" s="570">
        <v>0</v>
      </c>
      <c r="S27" s="570">
        <v>0</v>
      </c>
      <c r="T27" s="571">
        <v>0</v>
      </c>
      <c r="U27" s="570">
        <v>0</v>
      </c>
      <c r="V27" s="570">
        <v>0</v>
      </c>
      <c r="W27" s="570">
        <v>0</v>
      </c>
      <c r="X27" s="570">
        <v>0</v>
      </c>
      <c r="Y27" s="570">
        <v>0</v>
      </c>
      <c r="Z27" s="570">
        <v>0</v>
      </c>
      <c r="AA27" s="570">
        <v>0</v>
      </c>
      <c r="AB27" s="570">
        <v>0</v>
      </c>
      <c r="AC27" s="570">
        <v>0</v>
      </c>
      <c r="AD27" s="572">
        <v>0</v>
      </c>
      <c r="AE27" s="570">
        <v>0</v>
      </c>
      <c r="AF27" s="575">
        <v>0</v>
      </c>
      <c r="AG27" s="570">
        <v>0</v>
      </c>
      <c r="AH27" s="570">
        <v>0</v>
      </c>
      <c r="AI27" s="570">
        <v>0</v>
      </c>
      <c r="AJ27" s="570">
        <v>0</v>
      </c>
      <c r="AK27" s="570">
        <v>0</v>
      </c>
      <c r="AL27" s="570">
        <v>0</v>
      </c>
      <c r="AM27" s="570">
        <v>0</v>
      </c>
      <c r="AN27" s="570">
        <v>0</v>
      </c>
      <c r="AO27" s="571">
        <v>0</v>
      </c>
      <c r="AP27" s="571">
        <f>SUM(K27,T27,U27:AN27)</f>
        <v>0</v>
      </c>
      <c r="AQ27">
        <f t="shared" si="2"/>
        <v>0</v>
      </c>
    </row>
    <row r="28" spans="1:43" ht="21" customHeight="1">
      <c r="A28" s="569">
        <v>22</v>
      </c>
      <c r="B28" s="445" t="s">
        <v>18</v>
      </c>
      <c r="C28" s="570">
        <v>0</v>
      </c>
      <c r="D28" s="570">
        <v>10</v>
      </c>
      <c r="E28" s="570">
        <v>1</v>
      </c>
      <c r="F28" s="570">
        <f>SUM(C28:E28)</f>
        <v>11</v>
      </c>
      <c r="G28" s="570">
        <v>6</v>
      </c>
      <c r="H28" s="570">
        <v>4</v>
      </c>
      <c r="I28" s="570">
        <v>1</v>
      </c>
      <c r="J28" s="570">
        <v>0</v>
      </c>
      <c r="K28" s="571">
        <f>SUM(G28:J28)</f>
        <v>11</v>
      </c>
      <c r="L28" s="570">
        <v>0</v>
      </c>
      <c r="M28" s="570">
        <v>1</v>
      </c>
      <c r="N28" s="570">
        <v>0</v>
      </c>
      <c r="O28" s="570">
        <f>SUM(L28:N28)</f>
        <v>1</v>
      </c>
      <c r="P28" s="570">
        <v>1</v>
      </c>
      <c r="Q28" s="570">
        <v>0</v>
      </c>
      <c r="R28" s="570">
        <v>0</v>
      </c>
      <c r="S28" s="570">
        <v>0</v>
      </c>
      <c r="T28" s="571">
        <f>SUM(P28:S28)</f>
        <v>1</v>
      </c>
      <c r="U28" s="570">
        <v>0</v>
      </c>
      <c r="V28" s="570">
        <v>0</v>
      </c>
      <c r="W28" s="570">
        <v>0</v>
      </c>
      <c r="X28" s="570">
        <v>0</v>
      </c>
      <c r="Y28" s="570">
        <v>0</v>
      </c>
      <c r="Z28" s="570">
        <v>0</v>
      </c>
      <c r="AA28" s="570">
        <v>0</v>
      </c>
      <c r="AB28" s="570">
        <v>0</v>
      </c>
      <c r="AC28" s="570">
        <v>0</v>
      </c>
      <c r="AD28" s="572">
        <v>0</v>
      </c>
      <c r="AE28" s="570">
        <v>0</v>
      </c>
      <c r="AF28" s="570">
        <v>0</v>
      </c>
      <c r="AG28" s="570">
        <v>0</v>
      </c>
      <c r="AH28" s="570">
        <v>0</v>
      </c>
      <c r="AI28" s="570">
        <v>0</v>
      </c>
      <c r="AJ28" s="570">
        <v>0</v>
      </c>
      <c r="AK28" s="570">
        <v>0</v>
      </c>
      <c r="AL28" s="570">
        <v>0</v>
      </c>
      <c r="AM28" s="570">
        <v>0</v>
      </c>
      <c r="AN28" s="579">
        <v>0</v>
      </c>
      <c r="AO28" s="570">
        <v>0</v>
      </c>
      <c r="AP28" s="571">
        <f>SUM(AN28,T28,K28)</f>
        <v>12</v>
      </c>
      <c r="AQ28">
        <f t="shared" si="2"/>
        <v>12</v>
      </c>
    </row>
    <row r="29" spans="1:43" ht="19.5" customHeight="1">
      <c r="A29" s="569">
        <v>23</v>
      </c>
      <c r="B29" s="445" t="s">
        <v>267</v>
      </c>
      <c r="C29" s="570">
        <v>0</v>
      </c>
      <c r="D29" s="570">
        <v>0</v>
      </c>
      <c r="E29" s="570">
        <v>0</v>
      </c>
      <c r="F29" s="570">
        <v>0</v>
      </c>
      <c r="G29" s="570">
        <v>0</v>
      </c>
      <c r="H29" s="570">
        <v>0</v>
      </c>
      <c r="I29" s="570">
        <v>0</v>
      </c>
      <c r="J29" s="570">
        <v>0</v>
      </c>
      <c r="K29" s="571">
        <f>SUM(G29:J29)</f>
        <v>0</v>
      </c>
      <c r="L29" s="570">
        <v>0</v>
      </c>
      <c r="M29" s="570">
        <v>0</v>
      </c>
      <c r="N29" s="570">
        <v>0</v>
      </c>
      <c r="O29" s="570">
        <v>0</v>
      </c>
      <c r="P29" s="570">
        <v>0</v>
      </c>
      <c r="Q29" s="570">
        <v>0</v>
      </c>
      <c r="R29" s="570">
        <v>0</v>
      </c>
      <c r="S29" s="570">
        <v>0</v>
      </c>
      <c r="T29" s="571">
        <f>SUM(P29:S29)</f>
        <v>0</v>
      </c>
      <c r="U29" s="570">
        <v>0</v>
      </c>
      <c r="V29" s="570">
        <v>0</v>
      </c>
      <c r="W29" s="570">
        <v>0</v>
      </c>
      <c r="X29" s="570">
        <v>0</v>
      </c>
      <c r="Y29" s="570">
        <v>0</v>
      </c>
      <c r="Z29" s="570">
        <v>0</v>
      </c>
      <c r="AA29" s="570">
        <v>0</v>
      </c>
      <c r="AB29" s="570">
        <v>0</v>
      </c>
      <c r="AC29" s="570">
        <v>0</v>
      </c>
      <c r="AD29" s="572">
        <v>0</v>
      </c>
      <c r="AE29" s="572">
        <v>0</v>
      </c>
      <c r="AF29" s="572">
        <v>0</v>
      </c>
      <c r="AG29" s="570">
        <v>0</v>
      </c>
      <c r="AH29" s="570">
        <v>0</v>
      </c>
      <c r="AI29" s="570">
        <v>0</v>
      </c>
      <c r="AJ29" s="570">
        <v>0</v>
      </c>
      <c r="AK29" s="570">
        <v>0</v>
      </c>
      <c r="AL29" s="570">
        <v>0</v>
      </c>
      <c r="AM29" s="570">
        <v>0</v>
      </c>
      <c r="AN29" s="570">
        <v>0</v>
      </c>
      <c r="AO29" s="575">
        <v>0</v>
      </c>
      <c r="AP29" s="571">
        <f>SUM(U29:AO29,T29,K29)</f>
        <v>0</v>
      </c>
      <c r="AQ29">
        <f>SUM(K29,T29,U29:AJ29,AK29:AO29)</f>
        <v>0</v>
      </c>
    </row>
    <row r="30" spans="1:43" ht="19.5" customHeight="1">
      <c r="A30" s="580">
        <v>24</v>
      </c>
      <c r="B30" s="446" t="s">
        <v>38</v>
      </c>
      <c r="C30" s="581">
        <v>0</v>
      </c>
      <c r="D30" s="581">
        <v>0</v>
      </c>
      <c r="E30" s="581">
        <v>0</v>
      </c>
      <c r="F30" s="581">
        <f>SUM(C30:E30)</f>
        <v>0</v>
      </c>
      <c r="G30" s="581">
        <v>0</v>
      </c>
      <c r="H30" s="581">
        <v>0</v>
      </c>
      <c r="I30" s="581">
        <v>0</v>
      </c>
      <c r="J30" s="581">
        <v>0</v>
      </c>
      <c r="K30" s="582">
        <f>SUM(G30:J30)</f>
        <v>0</v>
      </c>
      <c r="L30" s="581">
        <v>0</v>
      </c>
      <c r="M30" s="581">
        <v>0</v>
      </c>
      <c r="N30" s="581">
        <v>0</v>
      </c>
      <c r="O30" s="581">
        <f>SUM(L30:N30)</f>
        <v>0</v>
      </c>
      <c r="P30" s="581">
        <v>0</v>
      </c>
      <c r="Q30" s="581">
        <v>0</v>
      </c>
      <c r="R30" s="581">
        <v>0</v>
      </c>
      <c r="S30" s="581">
        <v>0</v>
      </c>
      <c r="T30" s="582">
        <f>SUM(P30:S30)</f>
        <v>0</v>
      </c>
      <c r="U30" s="581">
        <v>0</v>
      </c>
      <c r="V30" s="581">
        <v>0</v>
      </c>
      <c r="W30" s="581">
        <v>0</v>
      </c>
      <c r="X30" s="581">
        <v>0</v>
      </c>
      <c r="Y30" s="581">
        <v>0</v>
      </c>
      <c r="Z30" s="584">
        <v>0</v>
      </c>
      <c r="AA30" s="584">
        <v>0</v>
      </c>
      <c r="AB30" s="584">
        <v>0</v>
      </c>
      <c r="AC30" s="581">
        <v>0</v>
      </c>
      <c r="AD30" s="583">
        <v>0</v>
      </c>
      <c r="AE30" s="583">
        <v>0</v>
      </c>
      <c r="AF30" s="582">
        <v>0</v>
      </c>
      <c r="AG30" s="581">
        <v>0</v>
      </c>
      <c r="AH30" s="581">
        <v>0</v>
      </c>
      <c r="AI30" s="581">
        <v>0</v>
      </c>
      <c r="AJ30" s="581">
        <v>0</v>
      </c>
      <c r="AK30" s="581">
        <v>0</v>
      </c>
      <c r="AL30" s="581">
        <v>0</v>
      </c>
      <c r="AM30" s="581">
        <v>0</v>
      </c>
      <c r="AN30" s="581">
        <v>0</v>
      </c>
      <c r="AO30" s="597">
        <v>0</v>
      </c>
      <c r="AP30" s="582">
        <f>SUM(K30,T30,Z30,AA30,AB30,AC30,AD30,AE30,AF30,AG30,AL30,AM30,AN30,AO30)</f>
        <v>0</v>
      </c>
      <c r="AQ30">
        <f>SUM(K30,T30,U30:AJ30,AK30:AO30)</f>
        <v>0</v>
      </c>
    </row>
    <row r="31" spans="1:43" ht="21" customHeight="1">
      <c r="A31" s="585"/>
      <c r="B31" s="553"/>
      <c r="C31" s="586"/>
      <c r="D31" s="586"/>
      <c r="E31" s="586"/>
      <c r="F31" s="586"/>
      <c r="G31" s="586"/>
      <c r="H31" s="586"/>
      <c r="I31" s="586"/>
      <c r="J31" s="586"/>
      <c r="K31" s="587"/>
      <c r="L31" s="586"/>
      <c r="M31" s="586"/>
      <c r="N31" s="586"/>
      <c r="O31" s="586"/>
      <c r="P31" s="586"/>
      <c r="Q31" s="586"/>
      <c r="R31" s="586"/>
      <c r="S31" s="586"/>
      <c r="T31" s="587"/>
      <c r="U31" s="586"/>
      <c r="V31" s="586"/>
      <c r="W31" s="586"/>
      <c r="X31" s="586"/>
      <c r="Y31" s="586"/>
      <c r="Z31" s="586"/>
      <c r="AA31" s="586"/>
      <c r="AB31" s="588" t="s">
        <v>319</v>
      </c>
      <c r="AC31" s="586"/>
      <c r="AD31" s="589"/>
      <c r="AE31" s="586"/>
      <c r="AF31" s="586"/>
      <c r="AG31" s="586"/>
      <c r="AH31" s="586"/>
      <c r="AI31" s="586"/>
      <c r="AJ31" s="586"/>
      <c r="AK31" s="586"/>
      <c r="AL31" s="586"/>
      <c r="AM31" s="586"/>
      <c r="AN31" s="590"/>
      <c r="AO31" s="586"/>
      <c r="AP31" s="587"/>
      <c r="AQ31">
        <f>SUM(K31,T31,U31:AJ31,AK31:AO31)</f>
        <v>0</v>
      </c>
    </row>
    <row r="32" spans="1:43" ht="19.5" customHeight="1">
      <c r="A32" s="569">
        <v>25</v>
      </c>
      <c r="B32" s="445" t="s">
        <v>42</v>
      </c>
      <c r="C32" s="570">
        <v>2</v>
      </c>
      <c r="D32" s="570">
        <v>7</v>
      </c>
      <c r="E32" s="570">
        <v>6</v>
      </c>
      <c r="F32" s="570">
        <f aca="true" t="shared" si="7" ref="F32:F39">SUM(C32:E32)</f>
        <v>15</v>
      </c>
      <c r="G32" s="570">
        <v>6</v>
      </c>
      <c r="H32" s="570">
        <v>5</v>
      </c>
      <c r="I32" s="570">
        <v>4</v>
      </c>
      <c r="J32" s="570">
        <v>0</v>
      </c>
      <c r="K32" s="571">
        <f aca="true" t="shared" si="8" ref="K32:K38">SUM(G32:J32)</f>
        <v>15</v>
      </c>
      <c r="L32" s="570">
        <v>2</v>
      </c>
      <c r="M32" s="570">
        <v>10</v>
      </c>
      <c r="N32" s="570">
        <v>2</v>
      </c>
      <c r="O32" s="570">
        <f aca="true" t="shared" si="9" ref="O32:O49">SUM(L32:N32)</f>
        <v>14</v>
      </c>
      <c r="P32" s="570">
        <v>11</v>
      </c>
      <c r="Q32" s="570">
        <v>3</v>
      </c>
      <c r="R32" s="570">
        <v>0</v>
      </c>
      <c r="S32" s="570">
        <v>0</v>
      </c>
      <c r="T32" s="571">
        <f aca="true" t="shared" si="10" ref="T32:T49">SUM(P32:S32)</f>
        <v>14</v>
      </c>
      <c r="U32" s="570">
        <v>0</v>
      </c>
      <c r="V32" s="570">
        <v>0</v>
      </c>
      <c r="W32" s="570">
        <v>0</v>
      </c>
      <c r="X32" s="570">
        <v>0</v>
      </c>
      <c r="Y32" s="570">
        <v>0</v>
      </c>
      <c r="Z32" s="575">
        <v>3</v>
      </c>
      <c r="AA32" s="575">
        <v>1</v>
      </c>
      <c r="AB32" s="575">
        <v>5</v>
      </c>
      <c r="AC32" s="570">
        <v>0</v>
      </c>
      <c r="AD32" s="572">
        <v>0</v>
      </c>
      <c r="AE32" s="572">
        <v>0</v>
      </c>
      <c r="AF32" s="571">
        <v>5</v>
      </c>
      <c r="AG32" s="574">
        <v>1</v>
      </c>
      <c r="AH32" s="570">
        <v>0</v>
      </c>
      <c r="AI32" s="570">
        <v>0</v>
      </c>
      <c r="AJ32" s="570">
        <v>0</v>
      </c>
      <c r="AK32" s="570">
        <v>0</v>
      </c>
      <c r="AL32" s="570">
        <v>0</v>
      </c>
      <c r="AM32" s="570">
        <v>0</v>
      </c>
      <c r="AN32" s="570">
        <v>0</v>
      </c>
      <c r="AO32" s="570">
        <v>0</v>
      </c>
      <c r="AP32" s="571">
        <f>SUM(K32,T32,U32:AO32)</f>
        <v>44</v>
      </c>
      <c r="AQ32">
        <f t="shared" si="2"/>
        <v>44</v>
      </c>
    </row>
    <row r="33" spans="1:43" ht="19.5" customHeight="1">
      <c r="A33" s="569">
        <v>26</v>
      </c>
      <c r="B33" s="445" t="s">
        <v>268</v>
      </c>
      <c r="C33" s="570">
        <v>3</v>
      </c>
      <c r="D33" s="570">
        <v>36</v>
      </c>
      <c r="E33" s="570">
        <v>62</v>
      </c>
      <c r="F33" s="570">
        <f t="shared" si="7"/>
        <v>101</v>
      </c>
      <c r="G33" s="570">
        <v>28</v>
      </c>
      <c r="H33" s="570">
        <v>43</v>
      </c>
      <c r="I33" s="570">
        <v>29</v>
      </c>
      <c r="J33" s="570">
        <v>1</v>
      </c>
      <c r="K33" s="571">
        <f t="shared" si="8"/>
        <v>101</v>
      </c>
      <c r="L33" s="570">
        <v>2</v>
      </c>
      <c r="M33" s="570">
        <v>25</v>
      </c>
      <c r="N33" s="570">
        <v>9</v>
      </c>
      <c r="O33" s="570">
        <v>36</v>
      </c>
      <c r="P33" s="570">
        <v>35</v>
      </c>
      <c r="Q33" s="570">
        <v>1</v>
      </c>
      <c r="R33" s="570">
        <v>0</v>
      </c>
      <c r="S33" s="570">
        <v>0</v>
      </c>
      <c r="T33" s="571">
        <f t="shared" si="10"/>
        <v>36</v>
      </c>
      <c r="U33" s="570">
        <v>0</v>
      </c>
      <c r="V33" s="570">
        <v>0</v>
      </c>
      <c r="W33" s="570">
        <v>0</v>
      </c>
      <c r="X33" s="570">
        <v>0</v>
      </c>
      <c r="Y33" s="570">
        <v>0</v>
      </c>
      <c r="Z33" s="570">
        <v>0</v>
      </c>
      <c r="AA33" s="570">
        <v>0</v>
      </c>
      <c r="AB33" s="570">
        <v>0</v>
      </c>
      <c r="AC33" s="570">
        <v>0</v>
      </c>
      <c r="AD33" s="572">
        <v>0</v>
      </c>
      <c r="AE33" s="570">
        <v>0</v>
      </c>
      <c r="AF33" s="570">
        <v>0</v>
      </c>
      <c r="AG33" s="571">
        <v>0</v>
      </c>
      <c r="AH33" s="571">
        <v>0</v>
      </c>
      <c r="AI33" s="571">
        <v>0</v>
      </c>
      <c r="AJ33" s="571">
        <v>0</v>
      </c>
      <c r="AK33" s="571">
        <v>1</v>
      </c>
      <c r="AL33" s="571">
        <v>1</v>
      </c>
      <c r="AM33" s="570">
        <v>0</v>
      </c>
      <c r="AN33" s="570">
        <v>0</v>
      </c>
      <c r="AO33" s="570">
        <v>0</v>
      </c>
      <c r="AP33" s="571">
        <f>SUM(U33:AO33,T33,K33)</f>
        <v>139</v>
      </c>
      <c r="AQ33">
        <f t="shared" si="2"/>
        <v>139</v>
      </c>
    </row>
    <row r="34" spans="1:43" ht="19.5" customHeight="1">
      <c r="A34" s="569">
        <v>27</v>
      </c>
      <c r="B34" s="445" t="s">
        <v>166</v>
      </c>
      <c r="C34" s="570">
        <v>0</v>
      </c>
      <c r="D34" s="570">
        <v>14</v>
      </c>
      <c r="E34" s="570">
        <v>21</v>
      </c>
      <c r="F34" s="570">
        <f t="shared" si="7"/>
        <v>35</v>
      </c>
      <c r="G34" s="570">
        <v>10</v>
      </c>
      <c r="H34" s="570">
        <v>13</v>
      </c>
      <c r="I34" s="570">
        <v>12</v>
      </c>
      <c r="J34" s="570">
        <v>0</v>
      </c>
      <c r="K34" s="571">
        <f t="shared" si="8"/>
        <v>35</v>
      </c>
      <c r="L34" s="570">
        <v>0</v>
      </c>
      <c r="M34" s="570">
        <v>11</v>
      </c>
      <c r="N34" s="570">
        <v>5</v>
      </c>
      <c r="O34" s="570">
        <f t="shared" si="9"/>
        <v>16</v>
      </c>
      <c r="P34" s="570">
        <v>15</v>
      </c>
      <c r="Q34" s="570">
        <v>1</v>
      </c>
      <c r="R34" s="570">
        <v>0</v>
      </c>
      <c r="S34" s="570">
        <v>0</v>
      </c>
      <c r="T34" s="571">
        <f t="shared" si="10"/>
        <v>16</v>
      </c>
      <c r="U34" s="570">
        <v>0</v>
      </c>
      <c r="V34" s="575">
        <v>0</v>
      </c>
      <c r="W34" s="570">
        <v>0</v>
      </c>
      <c r="X34" s="570">
        <v>0</v>
      </c>
      <c r="Y34" s="570">
        <v>0</v>
      </c>
      <c r="Z34" s="571">
        <v>2</v>
      </c>
      <c r="AA34" s="577">
        <v>0</v>
      </c>
      <c r="AB34" s="575">
        <v>2</v>
      </c>
      <c r="AC34" s="571">
        <v>1</v>
      </c>
      <c r="AD34" s="572">
        <v>0</v>
      </c>
      <c r="AE34" s="571">
        <v>0</v>
      </c>
      <c r="AF34" s="570">
        <v>0</v>
      </c>
      <c r="AG34" s="570">
        <v>0</v>
      </c>
      <c r="AH34" s="570">
        <v>0</v>
      </c>
      <c r="AI34" s="570">
        <v>0</v>
      </c>
      <c r="AJ34" s="570">
        <v>0</v>
      </c>
      <c r="AK34" s="570">
        <v>0</v>
      </c>
      <c r="AL34" s="570">
        <v>0</v>
      </c>
      <c r="AM34" s="570">
        <v>0</v>
      </c>
      <c r="AN34" s="570">
        <v>0</v>
      </c>
      <c r="AO34" s="570">
        <v>0</v>
      </c>
      <c r="AP34" s="571">
        <f>SUM(AO34,AM34,U34:AM34,T34,K34)</f>
        <v>56</v>
      </c>
      <c r="AQ34">
        <f t="shared" si="2"/>
        <v>56</v>
      </c>
    </row>
    <row r="35" spans="1:43" ht="19.5" customHeight="1">
      <c r="A35" s="569">
        <v>28</v>
      </c>
      <c r="B35" s="450" t="s">
        <v>269</v>
      </c>
      <c r="C35" s="570">
        <v>3</v>
      </c>
      <c r="D35" s="570">
        <v>26</v>
      </c>
      <c r="E35" s="570">
        <v>17</v>
      </c>
      <c r="F35" s="570">
        <f t="shared" si="7"/>
        <v>46</v>
      </c>
      <c r="G35" s="570">
        <v>27</v>
      </c>
      <c r="H35" s="570">
        <v>13</v>
      </c>
      <c r="I35" s="570">
        <v>5</v>
      </c>
      <c r="J35" s="570">
        <v>1</v>
      </c>
      <c r="K35" s="571">
        <f t="shared" si="8"/>
        <v>46</v>
      </c>
      <c r="L35" s="570">
        <v>1</v>
      </c>
      <c r="M35" s="570">
        <v>26</v>
      </c>
      <c r="N35" s="570">
        <v>2</v>
      </c>
      <c r="O35" s="570">
        <f t="shared" si="9"/>
        <v>29</v>
      </c>
      <c r="P35" s="570">
        <v>29</v>
      </c>
      <c r="Q35" s="570">
        <v>0</v>
      </c>
      <c r="R35" s="570">
        <v>0</v>
      </c>
      <c r="S35" s="570">
        <v>0</v>
      </c>
      <c r="T35" s="571">
        <f t="shared" si="10"/>
        <v>29</v>
      </c>
      <c r="U35" s="570">
        <v>0</v>
      </c>
      <c r="V35" s="579">
        <v>0</v>
      </c>
      <c r="W35" s="571">
        <v>6</v>
      </c>
      <c r="X35" s="570">
        <v>0</v>
      </c>
      <c r="Y35" s="570">
        <v>0</v>
      </c>
      <c r="Z35" s="570">
        <v>0</v>
      </c>
      <c r="AA35" s="570">
        <v>0</v>
      </c>
      <c r="AB35" s="570">
        <v>0</v>
      </c>
      <c r="AC35" s="570">
        <v>0</v>
      </c>
      <c r="AD35" s="572">
        <v>0</v>
      </c>
      <c r="AE35" s="570">
        <v>0</v>
      </c>
      <c r="AF35" s="575">
        <v>0</v>
      </c>
      <c r="AG35" s="575">
        <v>0</v>
      </c>
      <c r="AH35" s="575">
        <v>0</v>
      </c>
      <c r="AI35" s="575">
        <v>0</v>
      </c>
      <c r="AJ35" s="575">
        <v>2</v>
      </c>
      <c r="AK35" s="575">
        <v>0</v>
      </c>
      <c r="AL35" s="571">
        <v>0</v>
      </c>
      <c r="AM35" s="570">
        <v>0</v>
      </c>
      <c r="AN35" s="570">
        <v>0</v>
      </c>
      <c r="AO35" s="570">
        <v>0</v>
      </c>
      <c r="AP35" s="571">
        <f>SUM(K35,T35,U35:AH35,AI35:AO35)</f>
        <v>83</v>
      </c>
      <c r="AQ35">
        <f t="shared" si="2"/>
        <v>83</v>
      </c>
    </row>
    <row r="36" spans="1:43" ht="19.5" customHeight="1">
      <c r="A36" s="569">
        <v>29</v>
      </c>
      <c r="B36" s="445" t="s">
        <v>167</v>
      </c>
      <c r="C36" s="570">
        <v>1</v>
      </c>
      <c r="D36" s="570">
        <v>8</v>
      </c>
      <c r="E36" s="570">
        <v>2</v>
      </c>
      <c r="F36" s="570">
        <f>SUM(C36:E36)</f>
        <v>11</v>
      </c>
      <c r="G36" s="570">
        <v>2</v>
      </c>
      <c r="H36" s="570">
        <v>6</v>
      </c>
      <c r="I36" s="570">
        <v>3</v>
      </c>
      <c r="J36" s="570">
        <v>0</v>
      </c>
      <c r="K36" s="571">
        <f t="shared" si="8"/>
        <v>11</v>
      </c>
      <c r="L36" s="570">
        <v>0</v>
      </c>
      <c r="M36" s="570">
        <v>4</v>
      </c>
      <c r="N36" s="570">
        <v>1</v>
      </c>
      <c r="O36" s="570">
        <f t="shared" si="9"/>
        <v>5</v>
      </c>
      <c r="P36" s="570">
        <v>5</v>
      </c>
      <c r="Q36" s="570">
        <v>0</v>
      </c>
      <c r="R36" s="570">
        <v>0</v>
      </c>
      <c r="S36" s="570">
        <v>0</v>
      </c>
      <c r="T36" s="571">
        <f t="shared" si="10"/>
        <v>5</v>
      </c>
      <c r="U36" s="570">
        <v>0</v>
      </c>
      <c r="V36" s="570">
        <v>0</v>
      </c>
      <c r="W36" s="570">
        <v>0</v>
      </c>
      <c r="X36" s="570">
        <v>0</v>
      </c>
      <c r="Y36" s="570">
        <v>0</v>
      </c>
      <c r="Z36" s="570">
        <v>0</v>
      </c>
      <c r="AA36" s="570">
        <v>0</v>
      </c>
      <c r="AB36" s="570">
        <v>0</v>
      </c>
      <c r="AC36" s="570">
        <v>0</v>
      </c>
      <c r="AD36" s="572">
        <v>0</v>
      </c>
      <c r="AE36" s="575">
        <v>0</v>
      </c>
      <c r="AF36" s="577">
        <v>0</v>
      </c>
      <c r="AG36" s="570">
        <v>0</v>
      </c>
      <c r="AH36" s="570">
        <v>0</v>
      </c>
      <c r="AI36" s="570">
        <v>0</v>
      </c>
      <c r="AJ36" s="570">
        <v>0</v>
      </c>
      <c r="AK36" s="570">
        <v>0</v>
      </c>
      <c r="AL36" s="570">
        <v>0</v>
      </c>
      <c r="AM36" s="570">
        <v>0</v>
      </c>
      <c r="AN36" s="570">
        <v>0</v>
      </c>
      <c r="AO36" s="570">
        <v>0</v>
      </c>
      <c r="AP36" s="571">
        <f>SUM(K36,T36,U36:AH36,AI36:AO36)</f>
        <v>16</v>
      </c>
      <c r="AQ36">
        <f t="shared" si="2"/>
        <v>16</v>
      </c>
    </row>
    <row r="37" spans="1:43" ht="19.5" customHeight="1">
      <c r="A37" s="569"/>
      <c r="B37" s="445" t="s">
        <v>270</v>
      </c>
      <c r="C37" s="570">
        <v>15</v>
      </c>
      <c r="D37" s="570">
        <v>35</v>
      </c>
      <c r="E37" s="570">
        <v>1</v>
      </c>
      <c r="F37" s="570">
        <f>SUM(C37:E37)</f>
        <v>51</v>
      </c>
      <c r="G37" s="570">
        <v>37</v>
      </c>
      <c r="H37" s="570">
        <v>14</v>
      </c>
      <c r="I37" s="570">
        <v>0</v>
      </c>
      <c r="J37" s="570">
        <v>0</v>
      </c>
      <c r="K37" s="571">
        <f>SUM(G37:J37)</f>
        <v>51</v>
      </c>
      <c r="L37" s="570">
        <v>4</v>
      </c>
      <c r="M37" s="570">
        <v>4</v>
      </c>
      <c r="N37" s="570">
        <v>0</v>
      </c>
      <c r="O37" s="570">
        <f>SUM(L37:N37)</f>
        <v>8</v>
      </c>
      <c r="P37" s="570">
        <v>8</v>
      </c>
      <c r="Q37" s="570">
        <v>0</v>
      </c>
      <c r="R37" s="570">
        <v>0</v>
      </c>
      <c r="S37" s="570">
        <v>0</v>
      </c>
      <c r="T37" s="571">
        <f>SUM(P37:S37)</f>
        <v>8</v>
      </c>
      <c r="U37" s="570">
        <v>0</v>
      </c>
      <c r="V37" s="570">
        <v>0</v>
      </c>
      <c r="W37" s="570">
        <v>0</v>
      </c>
      <c r="X37" s="570">
        <v>0</v>
      </c>
      <c r="Y37" s="570">
        <v>0</v>
      </c>
      <c r="Z37" s="570">
        <v>0</v>
      </c>
      <c r="AA37" s="570">
        <v>0</v>
      </c>
      <c r="AB37" s="570">
        <v>0</v>
      </c>
      <c r="AC37" s="570">
        <v>0</v>
      </c>
      <c r="AD37" s="572">
        <v>0</v>
      </c>
      <c r="AE37" s="575">
        <v>0</v>
      </c>
      <c r="AF37" s="577">
        <v>0</v>
      </c>
      <c r="AG37" s="570">
        <v>0</v>
      </c>
      <c r="AH37" s="570">
        <v>0</v>
      </c>
      <c r="AI37" s="575">
        <v>31</v>
      </c>
      <c r="AJ37" s="574">
        <v>2</v>
      </c>
      <c r="AK37" s="570">
        <v>0</v>
      </c>
      <c r="AL37" s="570">
        <v>0</v>
      </c>
      <c r="AM37" s="570">
        <v>0</v>
      </c>
      <c r="AN37" s="570">
        <v>0</v>
      </c>
      <c r="AO37" s="570">
        <v>0</v>
      </c>
      <c r="AP37" s="571">
        <f>SUM(K37,T37,U37:AH37,AI37:AO37)</f>
        <v>92</v>
      </c>
      <c r="AQ37">
        <f t="shared" si="2"/>
        <v>92</v>
      </c>
    </row>
    <row r="38" spans="1:43" ht="19.5" customHeight="1">
      <c r="A38" s="569">
        <v>30</v>
      </c>
      <c r="B38" s="445" t="s">
        <v>168</v>
      </c>
      <c r="C38" s="570">
        <v>2</v>
      </c>
      <c r="D38" s="570">
        <v>0</v>
      </c>
      <c r="E38" s="570">
        <v>0</v>
      </c>
      <c r="F38" s="570">
        <f t="shared" si="7"/>
        <v>2</v>
      </c>
      <c r="G38" s="570">
        <v>1</v>
      </c>
      <c r="H38" s="570">
        <v>1</v>
      </c>
      <c r="I38" s="570">
        <v>0</v>
      </c>
      <c r="J38" s="570">
        <v>0</v>
      </c>
      <c r="K38" s="571">
        <f t="shared" si="8"/>
        <v>2</v>
      </c>
      <c r="L38" s="570">
        <v>5</v>
      </c>
      <c r="M38" s="570">
        <v>2</v>
      </c>
      <c r="N38" s="570">
        <v>0</v>
      </c>
      <c r="O38" s="570">
        <f t="shared" si="9"/>
        <v>7</v>
      </c>
      <c r="P38" s="570">
        <v>7</v>
      </c>
      <c r="Q38" s="570">
        <v>0</v>
      </c>
      <c r="R38" s="570">
        <v>0</v>
      </c>
      <c r="S38" s="570">
        <v>0</v>
      </c>
      <c r="T38" s="571">
        <f t="shared" si="10"/>
        <v>7</v>
      </c>
      <c r="U38" s="570">
        <v>0</v>
      </c>
      <c r="V38" s="570">
        <v>0</v>
      </c>
      <c r="W38" s="570">
        <v>0</v>
      </c>
      <c r="X38" s="570">
        <v>0</v>
      </c>
      <c r="Y38" s="570">
        <v>0</v>
      </c>
      <c r="Z38" s="570">
        <v>0</v>
      </c>
      <c r="AA38" s="570">
        <v>0</v>
      </c>
      <c r="AB38" s="570">
        <v>0</v>
      </c>
      <c r="AC38" s="570">
        <v>0</v>
      </c>
      <c r="AD38" s="572">
        <v>0</v>
      </c>
      <c r="AE38" s="570">
        <v>0</v>
      </c>
      <c r="AF38" s="570">
        <v>0</v>
      </c>
      <c r="AG38" s="570">
        <v>0</v>
      </c>
      <c r="AH38" s="570">
        <v>0</v>
      </c>
      <c r="AI38" s="570">
        <v>0</v>
      </c>
      <c r="AJ38" s="570">
        <v>0</v>
      </c>
      <c r="AK38" s="570">
        <v>0</v>
      </c>
      <c r="AL38" s="570">
        <v>0</v>
      </c>
      <c r="AM38" s="570">
        <v>0</v>
      </c>
      <c r="AN38" s="570">
        <v>0</v>
      </c>
      <c r="AO38" s="570">
        <v>0</v>
      </c>
      <c r="AP38" s="571">
        <f>SUM(T38,K38)</f>
        <v>9</v>
      </c>
      <c r="AQ38">
        <f t="shared" si="2"/>
        <v>9</v>
      </c>
    </row>
    <row r="39" spans="1:43" ht="19.5" customHeight="1">
      <c r="A39" s="569">
        <v>31</v>
      </c>
      <c r="B39" s="445" t="s">
        <v>169</v>
      </c>
      <c r="C39" s="570">
        <v>0</v>
      </c>
      <c r="D39" s="570">
        <v>0</v>
      </c>
      <c r="E39" s="570">
        <v>0</v>
      </c>
      <c r="F39" s="570">
        <f t="shared" si="7"/>
        <v>0</v>
      </c>
      <c r="G39" s="570">
        <v>0</v>
      </c>
      <c r="H39" s="570">
        <v>0</v>
      </c>
      <c r="I39" s="570">
        <v>0</v>
      </c>
      <c r="J39" s="570">
        <v>0</v>
      </c>
      <c r="K39" s="571">
        <f>SUM(G39:J39)</f>
        <v>0</v>
      </c>
      <c r="L39" s="570">
        <v>0</v>
      </c>
      <c r="M39" s="570">
        <v>0</v>
      </c>
      <c r="N39" s="570">
        <v>0</v>
      </c>
      <c r="O39" s="570">
        <v>0</v>
      </c>
      <c r="P39" s="570">
        <v>0</v>
      </c>
      <c r="Q39" s="570">
        <v>0</v>
      </c>
      <c r="R39" s="570">
        <v>0</v>
      </c>
      <c r="S39" s="570">
        <v>0</v>
      </c>
      <c r="T39" s="571">
        <f>SUM(P39:S39)</f>
        <v>0</v>
      </c>
      <c r="U39" s="570">
        <v>0</v>
      </c>
      <c r="V39" s="570">
        <v>0</v>
      </c>
      <c r="W39" s="570">
        <v>0</v>
      </c>
      <c r="X39" s="570">
        <v>0</v>
      </c>
      <c r="Y39" s="570">
        <v>0</v>
      </c>
      <c r="Z39" s="570">
        <v>0</v>
      </c>
      <c r="AA39" s="570">
        <v>0</v>
      </c>
      <c r="AB39" s="571">
        <v>0</v>
      </c>
      <c r="AC39" s="570">
        <v>0</v>
      </c>
      <c r="AD39" s="572">
        <v>0</v>
      </c>
      <c r="AE39" s="570">
        <v>0</v>
      </c>
      <c r="AF39" s="570">
        <v>0</v>
      </c>
      <c r="AG39" s="570">
        <v>0</v>
      </c>
      <c r="AH39" s="570">
        <v>0</v>
      </c>
      <c r="AI39" s="570">
        <v>0</v>
      </c>
      <c r="AJ39" s="570">
        <v>0</v>
      </c>
      <c r="AK39" s="570">
        <v>0</v>
      </c>
      <c r="AL39" s="570">
        <v>0</v>
      </c>
      <c r="AM39" s="570">
        <v>0</v>
      </c>
      <c r="AN39" s="570">
        <v>0</v>
      </c>
      <c r="AO39" s="570">
        <v>0</v>
      </c>
      <c r="AP39" s="571">
        <f>SUM(AB39,T39,K39)</f>
        <v>0</v>
      </c>
      <c r="AQ39">
        <f t="shared" si="2"/>
        <v>0</v>
      </c>
    </row>
    <row r="40" spans="1:43" ht="19.5" customHeight="1">
      <c r="A40" s="569">
        <v>32</v>
      </c>
      <c r="B40" s="445" t="s">
        <v>172</v>
      </c>
      <c r="C40" s="570">
        <v>0</v>
      </c>
      <c r="D40" s="570">
        <v>3</v>
      </c>
      <c r="E40" s="570">
        <v>2</v>
      </c>
      <c r="F40" s="570">
        <f>SUM(C40:E40)</f>
        <v>5</v>
      </c>
      <c r="G40" s="570">
        <v>3</v>
      </c>
      <c r="H40" s="570">
        <v>1</v>
      </c>
      <c r="I40" s="570">
        <v>1</v>
      </c>
      <c r="J40" s="570">
        <v>0</v>
      </c>
      <c r="K40" s="571">
        <f>SUM(G40:J40)</f>
        <v>5</v>
      </c>
      <c r="L40" s="570">
        <v>0</v>
      </c>
      <c r="M40" s="570">
        <v>0</v>
      </c>
      <c r="N40" s="570">
        <v>0</v>
      </c>
      <c r="O40" s="570">
        <f>SUM(L40:N40)</f>
        <v>0</v>
      </c>
      <c r="P40" s="570">
        <v>0</v>
      </c>
      <c r="Q40" s="570">
        <v>0</v>
      </c>
      <c r="R40" s="570">
        <v>0</v>
      </c>
      <c r="S40" s="570">
        <v>0</v>
      </c>
      <c r="T40" s="571">
        <f>SUM(P40:S40)</f>
        <v>0</v>
      </c>
      <c r="U40" s="570">
        <v>0</v>
      </c>
      <c r="V40" s="570">
        <v>0</v>
      </c>
      <c r="W40" s="570">
        <v>0</v>
      </c>
      <c r="X40" s="570">
        <v>0</v>
      </c>
      <c r="Y40" s="570">
        <v>0</v>
      </c>
      <c r="Z40" s="570">
        <v>0</v>
      </c>
      <c r="AA40" s="570">
        <v>0</v>
      </c>
      <c r="AB40" s="570">
        <v>0</v>
      </c>
      <c r="AC40" s="570">
        <v>0</v>
      </c>
      <c r="AD40" s="572">
        <v>0</v>
      </c>
      <c r="AE40" s="570">
        <v>0</v>
      </c>
      <c r="AF40" s="570">
        <v>0</v>
      </c>
      <c r="AG40" s="570">
        <v>0</v>
      </c>
      <c r="AH40" s="570">
        <v>0</v>
      </c>
      <c r="AI40" s="570">
        <v>0</v>
      </c>
      <c r="AJ40" s="570">
        <v>0</v>
      </c>
      <c r="AK40" s="570">
        <v>0</v>
      </c>
      <c r="AL40" s="570">
        <v>0</v>
      </c>
      <c r="AM40" s="570">
        <v>0</v>
      </c>
      <c r="AN40" s="570">
        <v>0</v>
      </c>
      <c r="AO40" s="570">
        <v>0</v>
      </c>
      <c r="AP40" s="571">
        <f>SUM(T40,K40)</f>
        <v>5</v>
      </c>
      <c r="AQ40">
        <f t="shared" si="2"/>
        <v>5</v>
      </c>
    </row>
    <row r="41" spans="1:43" ht="19.5" customHeight="1">
      <c r="A41" s="569">
        <v>33</v>
      </c>
      <c r="B41" s="445" t="s">
        <v>271</v>
      </c>
      <c r="C41" s="570">
        <v>0</v>
      </c>
      <c r="D41" s="570">
        <v>1</v>
      </c>
      <c r="E41" s="570">
        <v>4</v>
      </c>
      <c r="F41" s="570">
        <f>SUM(C41:E41)</f>
        <v>5</v>
      </c>
      <c r="G41" s="570">
        <v>1</v>
      </c>
      <c r="H41" s="570">
        <v>2</v>
      </c>
      <c r="I41" s="570">
        <v>2</v>
      </c>
      <c r="J41" s="570">
        <v>0</v>
      </c>
      <c r="K41" s="571">
        <f>SUM(G41:J41)</f>
        <v>5</v>
      </c>
      <c r="L41" s="570">
        <v>0</v>
      </c>
      <c r="M41" s="570">
        <v>5</v>
      </c>
      <c r="N41" s="570">
        <v>1</v>
      </c>
      <c r="O41" s="570">
        <f>SUM(L41:N41)</f>
        <v>6</v>
      </c>
      <c r="P41" s="570">
        <v>5</v>
      </c>
      <c r="Q41" s="570">
        <v>1</v>
      </c>
      <c r="R41" s="570">
        <v>0</v>
      </c>
      <c r="S41" s="570">
        <v>0</v>
      </c>
      <c r="T41" s="571">
        <f>SUM(P41:S41)</f>
        <v>6</v>
      </c>
      <c r="U41" s="570">
        <v>0</v>
      </c>
      <c r="V41" s="570">
        <v>0</v>
      </c>
      <c r="W41" s="570">
        <v>0</v>
      </c>
      <c r="X41" s="570">
        <v>0</v>
      </c>
      <c r="Y41" s="570">
        <v>0</v>
      </c>
      <c r="Z41" s="570">
        <v>0</v>
      </c>
      <c r="AA41" s="570">
        <v>0</v>
      </c>
      <c r="AB41" s="570">
        <v>0</v>
      </c>
      <c r="AC41" s="570">
        <v>0</v>
      </c>
      <c r="AD41" s="572">
        <v>0</v>
      </c>
      <c r="AE41" s="570">
        <v>0</v>
      </c>
      <c r="AF41" s="570">
        <v>0</v>
      </c>
      <c r="AG41" s="570">
        <v>0</v>
      </c>
      <c r="AH41" s="570">
        <v>0</v>
      </c>
      <c r="AI41" s="570">
        <v>0</v>
      </c>
      <c r="AJ41" s="570">
        <v>0</v>
      </c>
      <c r="AK41" s="570">
        <v>0</v>
      </c>
      <c r="AL41" s="570">
        <v>0</v>
      </c>
      <c r="AM41" s="570">
        <v>0</v>
      </c>
      <c r="AN41" s="570">
        <v>0</v>
      </c>
      <c r="AO41" s="570">
        <v>0</v>
      </c>
      <c r="AP41" s="571">
        <f>SUM(T41,K41)</f>
        <v>11</v>
      </c>
      <c r="AQ41">
        <f t="shared" si="2"/>
        <v>11</v>
      </c>
    </row>
    <row r="42" spans="1:43" ht="19.5" customHeight="1">
      <c r="A42" s="569">
        <v>34</v>
      </c>
      <c r="B42" s="451" t="s">
        <v>112</v>
      </c>
      <c r="C42" s="570">
        <v>0</v>
      </c>
      <c r="D42" s="570">
        <v>0</v>
      </c>
      <c r="E42" s="570">
        <v>0</v>
      </c>
      <c r="F42" s="570">
        <v>0</v>
      </c>
      <c r="G42" s="570">
        <v>0</v>
      </c>
      <c r="H42" s="570">
        <v>0</v>
      </c>
      <c r="I42" s="570">
        <v>0</v>
      </c>
      <c r="J42" s="570">
        <v>0</v>
      </c>
      <c r="K42" s="571">
        <v>0</v>
      </c>
      <c r="L42" s="570">
        <v>0</v>
      </c>
      <c r="M42" s="570">
        <v>0</v>
      </c>
      <c r="N42" s="570">
        <v>0</v>
      </c>
      <c r="O42" s="570">
        <f t="shared" si="9"/>
        <v>0</v>
      </c>
      <c r="P42" s="570">
        <v>0</v>
      </c>
      <c r="Q42" s="570">
        <v>0</v>
      </c>
      <c r="R42" s="570">
        <v>0</v>
      </c>
      <c r="S42" s="570">
        <v>0</v>
      </c>
      <c r="T42" s="571">
        <f t="shared" si="10"/>
        <v>0</v>
      </c>
      <c r="U42" s="570">
        <v>0</v>
      </c>
      <c r="V42" s="570">
        <v>0</v>
      </c>
      <c r="W42" s="570">
        <v>0</v>
      </c>
      <c r="X42" s="570">
        <v>0</v>
      </c>
      <c r="Y42" s="570">
        <v>0</v>
      </c>
      <c r="Z42" s="571">
        <v>1</v>
      </c>
      <c r="AA42" s="570">
        <v>0</v>
      </c>
      <c r="AB42" s="570">
        <v>0</v>
      </c>
      <c r="AC42" s="570">
        <v>0</v>
      </c>
      <c r="AD42" s="572">
        <v>0</v>
      </c>
      <c r="AE42" s="570">
        <v>0</v>
      </c>
      <c r="AF42" s="575">
        <v>0</v>
      </c>
      <c r="AG42" s="570">
        <v>0</v>
      </c>
      <c r="AH42" s="570">
        <v>0</v>
      </c>
      <c r="AI42" s="570">
        <v>0</v>
      </c>
      <c r="AJ42" s="570">
        <v>0</v>
      </c>
      <c r="AK42" s="570">
        <v>0</v>
      </c>
      <c r="AL42" s="571">
        <v>0</v>
      </c>
      <c r="AM42" s="570">
        <v>0</v>
      </c>
      <c r="AN42" s="570">
        <v>0</v>
      </c>
      <c r="AO42" s="571">
        <v>0</v>
      </c>
      <c r="AP42" s="571">
        <f>SUM(Z42,AF42,AL42,AO42)</f>
        <v>1</v>
      </c>
      <c r="AQ42">
        <f t="shared" si="2"/>
        <v>1</v>
      </c>
    </row>
    <row r="43" spans="1:43" ht="19.5" customHeight="1">
      <c r="A43" s="569">
        <v>35</v>
      </c>
      <c r="B43" s="451" t="s">
        <v>272</v>
      </c>
      <c r="C43" s="570">
        <v>0</v>
      </c>
      <c r="D43" s="570">
        <v>2</v>
      </c>
      <c r="E43" s="570">
        <v>0</v>
      </c>
      <c r="F43" s="570">
        <f>SUM(C43:E43)</f>
        <v>2</v>
      </c>
      <c r="G43" s="570">
        <v>1</v>
      </c>
      <c r="H43" s="570">
        <v>1</v>
      </c>
      <c r="I43" s="570">
        <v>0</v>
      </c>
      <c r="J43" s="570">
        <v>0</v>
      </c>
      <c r="K43" s="571">
        <f>SUM(G43:J43)</f>
        <v>2</v>
      </c>
      <c r="L43" s="570">
        <v>0</v>
      </c>
      <c r="M43" s="570">
        <v>32</v>
      </c>
      <c r="N43" s="570">
        <v>1</v>
      </c>
      <c r="O43" s="570">
        <f t="shared" si="9"/>
        <v>33</v>
      </c>
      <c r="P43" s="570">
        <v>33</v>
      </c>
      <c r="Q43" s="570">
        <v>0</v>
      </c>
      <c r="R43" s="570">
        <v>0</v>
      </c>
      <c r="S43" s="570">
        <v>0</v>
      </c>
      <c r="T43" s="571">
        <f t="shared" si="10"/>
        <v>33</v>
      </c>
      <c r="U43" s="570">
        <v>0</v>
      </c>
      <c r="V43" s="570">
        <v>0</v>
      </c>
      <c r="W43" s="570">
        <v>0</v>
      </c>
      <c r="X43" s="570">
        <v>0</v>
      </c>
      <c r="Y43" s="570">
        <v>0</v>
      </c>
      <c r="Z43" s="570">
        <v>0</v>
      </c>
      <c r="AA43" s="570">
        <v>0</v>
      </c>
      <c r="AB43" s="591">
        <v>0</v>
      </c>
      <c r="AC43" s="591">
        <v>0</v>
      </c>
      <c r="AD43" s="572">
        <v>0</v>
      </c>
      <c r="AE43" s="570">
        <v>0</v>
      </c>
      <c r="AF43" s="571">
        <v>0</v>
      </c>
      <c r="AG43" s="592">
        <v>0</v>
      </c>
      <c r="AH43" s="592">
        <v>0</v>
      </c>
      <c r="AI43" s="592">
        <v>0</v>
      </c>
      <c r="AJ43" s="592">
        <v>0</v>
      </c>
      <c r="AK43" s="592">
        <v>0</v>
      </c>
      <c r="AL43" s="570">
        <v>0</v>
      </c>
      <c r="AM43" s="570">
        <v>0</v>
      </c>
      <c r="AN43" s="570">
        <v>0</v>
      </c>
      <c r="AO43" s="570">
        <v>0</v>
      </c>
      <c r="AP43" s="571">
        <f>SUM(AF43,T43,K43)</f>
        <v>35</v>
      </c>
      <c r="AQ43">
        <f t="shared" si="2"/>
        <v>35</v>
      </c>
    </row>
    <row r="44" spans="1:43" ht="19.5" customHeight="1">
      <c r="A44" s="569"/>
      <c r="B44" s="451" t="s">
        <v>224</v>
      </c>
      <c r="C44" s="570"/>
      <c r="D44" s="570"/>
      <c r="E44" s="570"/>
      <c r="F44" s="570"/>
      <c r="G44" s="570"/>
      <c r="H44" s="570"/>
      <c r="I44" s="570"/>
      <c r="J44" s="570"/>
      <c r="K44" s="571"/>
      <c r="L44" s="570"/>
      <c r="M44" s="570"/>
      <c r="N44" s="570"/>
      <c r="O44" s="570"/>
      <c r="P44" s="570"/>
      <c r="Q44" s="570"/>
      <c r="R44" s="570"/>
      <c r="S44" s="570"/>
      <c r="T44" s="571"/>
      <c r="U44" s="570"/>
      <c r="V44" s="570"/>
      <c r="W44" s="570"/>
      <c r="X44" s="570"/>
      <c r="Y44" s="570"/>
      <c r="Z44" s="570"/>
      <c r="AA44" s="570"/>
      <c r="AB44" s="591"/>
      <c r="AC44" s="591"/>
      <c r="AD44" s="572"/>
      <c r="AE44" s="570"/>
      <c r="AF44" s="570"/>
      <c r="AG44" s="592"/>
      <c r="AH44" s="592"/>
      <c r="AI44" s="592"/>
      <c r="AJ44" s="592"/>
      <c r="AK44" s="592"/>
      <c r="AL44" s="570"/>
      <c r="AM44" s="570"/>
      <c r="AN44" s="570"/>
      <c r="AO44" s="570"/>
      <c r="AP44" s="571"/>
      <c r="AQ44">
        <f t="shared" si="2"/>
        <v>0</v>
      </c>
    </row>
    <row r="45" spans="1:43" ht="19.5" customHeight="1">
      <c r="A45" s="569">
        <v>36</v>
      </c>
      <c r="B45" s="450" t="s">
        <v>273</v>
      </c>
      <c r="C45" s="570">
        <v>0</v>
      </c>
      <c r="D45" s="570">
        <v>1</v>
      </c>
      <c r="E45" s="570">
        <v>0</v>
      </c>
      <c r="F45" s="570">
        <f>SUM(C45:E45)</f>
        <v>1</v>
      </c>
      <c r="G45" s="570">
        <v>1</v>
      </c>
      <c r="H45" s="570">
        <v>0</v>
      </c>
      <c r="I45" s="570">
        <v>0</v>
      </c>
      <c r="J45" s="570">
        <v>0</v>
      </c>
      <c r="K45" s="571">
        <f>SUM(G45:J45)</f>
        <v>1</v>
      </c>
      <c r="L45" s="570">
        <v>0</v>
      </c>
      <c r="M45" s="570">
        <v>49</v>
      </c>
      <c r="N45" s="570">
        <v>0</v>
      </c>
      <c r="O45" s="570">
        <f t="shared" si="9"/>
        <v>49</v>
      </c>
      <c r="P45" s="570">
        <v>47</v>
      </c>
      <c r="Q45" s="570">
        <v>2</v>
      </c>
      <c r="R45" s="570">
        <v>0</v>
      </c>
      <c r="S45" s="570">
        <v>0</v>
      </c>
      <c r="T45" s="571">
        <f t="shared" si="10"/>
        <v>49</v>
      </c>
      <c r="U45" s="570">
        <v>0</v>
      </c>
      <c r="V45" s="570">
        <v>0</v>
      </c>
      <c r="W45" s="570">
        <v>0</v>
      </c>
      <c r="X45" s="570">
        <v>0</v>
      </c>
      <c r="Y45" s="570">
        <v>0</v>
      </c>
      <c r="Z45" s="570">
        <v>0</v>
      </c>
      <c r="AA45" s="570">
        <v>0</v>
      </c>
      <c r="AB45" s="591">
        <v>0</v>
      </c>
      <c r="AC45" s="591">
        <v>0</v>
      </c>
      <c r="AD45" s="572">
        <v>0</v>
      </c>
      <c r="AE45" s="593">
        <v>0</v>
      </c>
      <c r="AF45" s="570">
        <v>0</v>
      </c>
      <c r="AG45" s="570">
        <v>0</v>
      </c>
      <c r="AH45" s="570">
        <v>0</v>
      </c>
      <c r="AI45" s="570">
        <v>0</v>
      </c>
      <c r="AJ45" s="570">
        <v>0</v>
      </c>
      <c r="AK45" s="570">
        <v>0</v>
      </c>
      <c r="AL45" s="570">
        <v>0</v>
      </c>
      <c r="AM45" s="570">
        <v>0</v>
      </c>
      <c r="AN45" s="570">
        <v>0</v>
      </c>
      <c r="AO45" s="570">
        <v>0</v>
      </c>
      <c r="AP45" s="571">
        <f>SUM(U45:AO45,T45,K45)</f>
        <v>50</v>
      </c>
      <c r="AQ45">
        <f t="shared" si="2"/>
        <v>50</v>
      </c>
    </row>
    <row r="46" spans="1:43" ht="19.5" customHeight="1">
      <c r="A46" s="569"/>
      <c r="B46" s="450" t="s">
        <v>224</v>
      </c>
      <c r="C46" s="570"/>
      <c r="D46" s="570"/>
      <c r="E46" s="570"/>
      <c r="F46" s="570"/>
      <c r="G46" s="570"/>
      <c r="H46" s="570"/>
      <c r="I46" s="570"/>
      <c r="J46" s="570"/>
      <c r="K46" s="571"/>
      <c r="L46" s="570"/>
      <c r="M46" s="570"/>
      <c r="N46" s="570"/>
      <c r="O46" s="570"/>
      <c r="P46" s="570"/>
      <c r="Q46" s="570"/>
      <c r="R46" s="570"/>
      <c r="S46" s="570"/>
      <c r="T46" s="571"/>
      <c r="U46" s="570"/>
      <c r="V46" s="570"/>
      <c r="W46" s="570"/>
      <c r="X46" s="570"/>
      <c r="Y46" s="570"/>
      <c r="Z46" s="570"/>
      <c r="AA46" s="570"/>
      <c r="AB46" s="591"/>
      <c r="AC46" s="591"/>
      <c r="AD46" s="572"/>
      <c r="AE46" s="592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1"/>
      <c r="AQ46">
        <f t="shared" si="2"/>
        <v>0</v>
      </c>
    </row>
    <row r="47" spans="1:43" ht="19.5" customHeight="1">
      <c r="A47" s="569">
        <v>37</v>
      </c>
      <c r="B47" s="450" t="s">
        <v>274</v>
      </c>
      <c r="C47" s="570">
        <v>0</v>
      </c>
      <c r="D47" s="570">
        <v>0</v>
      </c>
      <c r="E47" s="570">
        <v>0</v>
      </c>
      <c r="F47" s="570">
        <v>0</v>
      </c>
      <c r="G47" s="570">
        <v>0</v>
      </c>
      <c r="H47" s="570">
        <v>0</v>
      </c>
      <c r="I47" s="570">
        <v>0</v>
      </c>
      <c r="J47" s="570">
        <v>0</v>
      </c>
      <c r="K47" s="571">
        <v>0</v>
      </c>
      <c r="L47" s="570">
        <v>1</v>
      </c>
      <c r="M47" s="570">
        <v>38</v>
      </c>
      <c r="N47" s="570">
        <v>1</v>
      </c>
      <c r="O47" s="570">
        <f t="shared" si="9"/>
        <v>40</v>
      </c>
      <c r="P47" s="570">
        <v>40</v>
      </c>
      <c r="Q47" s="570">
        <v>0</v>
      </c>
      <c r="R47" s="570">
        <v>0</v>
      </c>
      <c r="S47" s="570">
        <v>0</v>
      </c>
      <c r="T47" s="571">
        <f t="shared" si="10"/>
        <v>40</v>
      </c>
      <c r="U47" s="570">
        <v>0</v>
      </c>
      <c r="V47" s="570">
        <v>0</v>
      </c>
      <c r="W47" s="570">
        <v>0</v>
      </c>
      <c r="X47" s="570">
        <v>0</v>
      </c>
      <c r="Y47" s="570">
        <v>0</v>
      </c>
      <c r="Z47" s="570">
        <v>0</v>
      </c>
      <c r="AA47" s="570">
        <v>0</v>
      </c>
      <c r="AB47" s="591">
        <v>0</v>
      </c>
      <c r="AC47" s="591">
        <v>0</v>
      </c>
      <c r="AD47" s="572">
        <v>0</v>
      </c>
      <c r="AE47" s="593">
        <v>0</v>
      </c>
      <c r="AF47" s="575">
        <v>0</v>
      </c>
      <c r="AG47" s="570">
        <v>0</v>
      </c>
      <c r="AH47" s="570">
        <v>0</v>
      </c>
      <c r="AI47" s="570">
        <v>0</v>
      </c>
      <c r="AJ47" s="570">
        <v>0</v>
      </c>
      <c r="AK47" s="570">
        <v>0</v>
      </c>
      <c r="AL47" s="571">
        <v>2</v>
      </c>
      <c r="AM47" s="570">
        <v>0</v>
      </c>
      <c r="AN47" s="570">
        <v>0</v>
      </c>
      <c r="AO47" s="570">
        <v>0</v>
      </c>
      <c r="AP47" s="571">
        <f>SUM(U47:AO47,T47,K47)</f>
        <v>42</v>
      </c>
      <c r="AQ47">
        <f t="shared" si="2"/>
        <v>42</v>
      </c>
    </row>
    <row r="48" spans="1:43" ht="19.5" customHeight="1">
      <c r="A48" s="569"/>
      <c r="B48" s="450" t="s">
        <v>224</v>
      </c>
      <c r="C48" s="570"/>
      <c r="D48" s="570"/>
      <c r="E48" s="570"/>
      <c r="F48" s="570"/>
      <c r="G48" s="570"/>
      <c r="H48" s="570"/>
      <c r="I48" s="570"/>
      <c r="J48" s="570"/>
      <c r="K48" s="571"/>
      <c r="L48" s="570"/>
      <c r="M48" s="570"/>
      <c r="N48" s="570"/>
      <c r="O48" s="570"/>
      <c r="P48" s="570"/>
      <c r="Q48" s="570"/>
      <c r="R48" s="570"/>
      <c r="S48" s="570"/>
      <c r="T48" s="571"/>
      <c r="U48" s="570"/>
      <c r="V48" s="570"/>
      <c r="W48" s="570"/>
      <c r="X48" s="570"/>
      <c r="Y48" s="570"/>
      <c r="Z48" s="570"/>
      <c r="AA48" s="570"/>
      <c r="AB48" s="591"/>
      <c r="AC48" s="591"/>
      <c r="AD48" s="572"/>
      <c r="AE48" s="592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1"/>
      <c r="AQ48">
        <f t="shared" si="2"/>
        <v>0</v>
      </c>
    </row>
    <row r="49" spans="1:43" ht="19.5" customHeight="1">
      <c r="A49" s="569">
        <v>38</v>
      </c>
      <c r="B49" s="445" t="s">
        <v>188</v>
      </c>
      <c r="C49" s="570">
        <v>0</v>
      </c>
      <c r="D49" s="570">
        <v>0</v>
      </c>
      <c r="E49" s="570">
        <v>0</v>
      </c>
      <c r="F49" s="570">
        <v>0</v>
      </c>
      <c r="G49" s="570">
        <v>0</v>
      </c>
      <c r="H49" s="570">
        <v>0</v>
      </c>
      <c r="I49" s="570">
        <v>0</v>
      </c>
      <c r="J49" s="570">
        <v>0</v>
      </c>
      <c r="K49" s="571">
        <v>0</v>
      </c>
      <c r="L49" s="570">
        <v>0</v>
      </c>
      <c r="M49" s="570">
        <v>0</v>
      </c>
      <c r="N49" s="570">
        <v>0</v>
      </c>
      <c r="O49" s="570">
        <f t="shared" si="9"/>
        <v>0</v>
      </c>
      <c r="P49" s="570">
        <v>0</v>
      </c>
      <c r="Q49" s="570">
        <v>0</v>
      </c>
      <c r="R49" s="570">
        <v>0</v>
      </c>
      <c r="S49" s="570">
        <v>0</v>
      </c>
      <c r="T49" s="571">
        <f t="shared" si="10"/>
        <v>0</v>
      </c>
      <c r="U49" s="570">
        <v>0</v>
      </c>
      <c r="V49" s="570">
        <v>0</v>
      </c>
      <c r="W49" s="570">
        <v>0</v>
      </c>
      <c r="X49" s="570">
        <v>0</v>
      </c>
      <c r="Y49" s="570">
        <v>0</v>
      </c>
      <c r="Z49" s="570">
        <v>0</v>
      </c>
      <c r="AA49" s="570">
        <v>0</v>
      </c>
      <c r="AB49" s="570">
        <v>0</v>
      </c>
      <c r="AC49" s="570">
        <v>0</v>
      </c>
      <c r="AD49" s="577">
        <v>0</v>
      </c>
      <c r="AE49" s="570">
        <v>0</v>
      </c>
      <c r="AF49" s="570">
        <v>0</v>
      </c>
      <c r="AG49" s="570">
        <v>0</v>
      </c>
      <c r="AH49" s="570">
        <v>0</v>
      </c>
      <c r="AI49" s="570">
        <v>0</v>
      </c>
      <c r="AJ49" s="570">
        <v>0</v>
      </c>
      <c r="AK49" s="570">
        <v>0</v>
      </c>
      <c r="AL49" s="570">
        <v>0</v>
      </c>
      <c r="AM49" s="570">
        <v>0</v>
      </c>
      <c r="AN49" s="570">
        <v>0</v>
      </c>
      <c r="AO49" s="571">
        <v>3</v>
      </c>
      <c r="AP49" s="571">
        <f>SUM(U49:AO49,T49,K49)</f>
        <v>3</v>
      </c>
      <c r="AQ49">
        <f t="shared" si="2"/>
        <v>3</v>
      </c>
    </row>
    <row r="50" spans="1:43" ht="19.5" customHeight="1">
      <c r="A50" s="569">
        <v>39</v>
      </c>
      <c r="B50" s="450" t="s">
        <v>139</v>
      </c>
      <c r="C50" s="570">
        <v>0</v>
      </c>
      <c r="D50" s="570">
        <v>4</v>
      </c>
      <c r="E50" s="570">
        <v>1</v>
      </c>
      <c r="F50" s="570">
        <f>SUM(C50:E50)</f>
        <v>5</v>
      </c>
      <c r="G50" s="570">
        <v>3</v>
      </c>
      <c r="H50" s="570">
        <v>2</v>
      </c>
      <c r="I50" s="570">
        <v>0</v>
      </c>
      <c r="J50" s="570">
        <v>0</v>
      </c>
      <c r="K50" s="571">
        <f>SUM(G50:J50)</f>
        <v>5</v>
      </c>
      <c r="L50" s="570">
        <v>0</v>
      </c>
      <c r="M50" s="570">
        <v>7</v>
      </c>
      <c r="N50" s="570">
        <v>0</v>
      </c>
      <c r="O50" s="570">
        <f>SUM(L50:N50)</f>
        <v>7</v>
      </c>
      <c r="P50" s="570">
        <v>5</v>
      </c>
      <c r="Q50" s="570">
        <v>2</v>
      </c>
      <c r="R50" s="570">
        <v>0</v>
      </c>
      <c r="S50" s="570">
        <v>0</v>
      </c>
      <c r="T50" s="571">
        <f>SUM(P50:S50)</f>
        <v>7</v>
      </c>
      <c r="U50" s="570">
        <v>0</v>
      </c>
      <c r="V50" s="570">
        <v>0</v>
      </c>
      <c r="W50" s="570">
        <v>0</v>
      </c>
      <c r="X50" s="570">
        <v>0</v>
      </c>
      <c r="Y50" s="570">
        <v>0</v>
      </c>
      <c r="Z50" s="570">
        <v>0</v>
      </c>
      <c r="AA50" s="570">
        <v>0</v>
      </c>
      <c r="AB50" s="571">
        <v>17</v>
      </c>
      <c r="AC50" s="571">
        <v>1</v>
      </c>
      <c r="AD50" s="572">
        <v>0</v>
      </c>
      <c r="AE50" s="570">
        <v>0</v>
      </c>
      <c r="AF50" s="570">
        <v>0</v>
      </c>
      <c r="AG50" s="570">
        <v>0</v>
      </c>
      <c r="AH50" s="570">
        <v>0</v>
      </c>
      <c r="AI50" s="570">
        <v>0</v>
      </c>
      <c r="AJ50" s="570">
        <v>0</v>
      </c>
      <c r="AK50" s="570">
        <v>0</v>
      </c>
      <c r="AL50" s="571">
        <v>0</v>
      </c>
      <c r="AM50" s="570">
        <v>0</v>
      </c>
      <c r="AN50" s="570">
        <v>0</v>
      </c>
      <c r="AO50" s="571">
        <v>2</v>
      </c>
      <c r="AP50" s="571">
        <f>SUM(U50:AO50,T50,K50)</f>
        <v>32</v>
      </c>
      <c r="AQ50">
        <f t="shared" si="2"/>
        <v>32</v>
      </c>
    </row>
    <row r="51" spans="1:43" ht="19.5" customHeight="1">
      <c r="A51" s="569">
        <v>40</v>
      </c>
      <c r="B51" s="450" t="s">
        <v>275</v>
      </c>
      <c r="C51" s="570">
        <v>0</v>
      </c>
      <c r="D51" s="570">
        <v>0</v>
      </c>
      <c r="E51" s="570">
        <v>0</v>
      </c>
      <c r="F51" s="570">
        <v>0</v>
      </c>
      <c r="G51" s="570">
        <v>0</v>
      </c>
      <c r="H51" s="570">
        <v>0</v>
      </c>
      <c r="I51" s="570">
        <v>0</v>
      </c>
      <c r="J51" s="570">
        <v>0</v>
      </c>
      <c r="K51" s="571">
        <v>0</v>
      </c>
      <c r="L51" s="570">
        <v>0</v>
      </c>
      <c r="M51" s="570">
        <v>6</v>
      </c>
      <c r="N51" s="570">
        <v>2</v>
      </c>
      <c r="O51" s="570">
        <f>SUM(L51:N51)</f>
        <v>8</v>
      </c>
      <c r="P51" s="570">
        <v>8</v>
      </c>
      <c r="Q51" s="570">
        <v>0</v>
      </c>
      <c r="R51" s="570">
        <v>0</v>
      </c>
      <c r="S51" s="570">
        <v>0</v>
      </c>
      <c r="T51" s="571">
        <f>SUM(P51:S51)</f>
        <v>8</v>
      </c>
      <c r="U51" s="571">
        <v>1</v>
      </c>
      <c r="V51" s="571">
        <v>2</v>
      </c>
      <c r="W51" s="570">
        <v>0</v>
      </c>
      <c r="X51" s="570">
        <v>0</v>
      </c>
      <c r="Y51" s="570">
        <v>0</v>
      </c>
      <c r="Z51" s="570">
        <v>0</v>
      </c>
      <c r="AA51" s="571">
        <v>5</v>
      </c>
      <c r="AB51" s="571">
        <v>16</v>
      </c>
      <c r="AC51" s="571">
        <v>0</v>
      </c>
      <c r="AD51" s="572">
        <v>0</v>
      </c>
      <c r="AE51" s="570">
        <v>0</v>
      </c>
      <c r="AF51" s="570">
        <v>0</v>
      </c>
      <c r="AG51" s="570">
        <v>0</v>
      </c>
      <c r="AH51" s="570">
        <v>0</v>
      </c>
      <c r="AI51" s="570">
        <v>0</v>
      </c>
      <c r="AJ51" s="570">
        <v>0</v>
      </c>
      <c r="AK51" s="570">
        <v>0</v>
      </c>
      <c r="AL51" s="570">
        <v>0</v>
      </c>
      <c r="AM51" s="570">
        <v>0</v>
      </c>
      <c r="AN51" s="570">
        <v>0</v>
      </c>
      <c r="AO51" s="571">
        <v>6</v>
      </c>
      <c r="AP51" s="571">
        <f>SUM(U51:AO51,T51,K51)</f>
        <v>38</v>
      </c>
      <c r="AQ51">
        <f t="shared" si="2"/>
        <v>38</v>
      </c>
    </row>
    <row r="52" spans="1:43" ht="19.5" customHeight="1">
      <c r="A52" s="569">
        <v>41</v>
      </c>
      <c r="B52" s="451" t="s">
        <v>140</v>
      </c>
      <c r="C52" s="570">
        <v>0</v>
      </c>
      <c r="D52" s="570">
        <v>2</v>
      </c>
      <c r="E52" s="570">
        <v>0</v>
      </c>
      <c r="F52" s="570">
        <f>SUM(C52:E52)</f>
        <v>2</v>
      </c>
      <c r="G52" s="570">
        <v>2</v>
      </c>
      <c r="H52" s="570">
        <v>0</v>
      </c>
      <c r="I52" s="570">
        <v>0</v>
      </c>
      <c r="J52" s="570">
        <v>0</v>
      </c>
      <c r="K52" s="571">
        <f>SUM(G52:J52)</f>
        <v>2</v>
      </c>
      <c r="L52" s="570">
        <v>0</v>
      </c>
      <c r="M52" s="570">
        <v>7</v>
      </c>
      <c r="N52" s="570">
        <v>0</v>
      </c>
      <c r="O52" s="570">
        <f>SUM(L52:N52)</f>
        <v>7</v>
      </c>
      <c r="P52" s="570">
        <v>7</v>
      </c>
      <c r="Q52" s="570">
        <v>0</v>
      </c>
      <c r="R52" s="570">
        <v>0</v>
      </c>
      <c r="S52" s="570">
        <v>0</v>
      </c>
      <c r="T52" s="571">
        <f>SUM(P52:S52)</f>
        <v>7</v>
      </c>
      <c r="U52" s="571">
        <v>0</v>
      </c>
      <c r="V52" s="571">
        <v>0</v>
      </c>
      <c r="W52" s="570">
        <v>0</v>
      </c>
      <c r="X52" s="570">
        <v>0</v>
      </c>
      <c r="Y52" s="570">
        <v>0</v>
      </c>
      <c r="Z52" s="570">
        <v>0</v>
      </c>
      <c r="AA52" s="571">
        <v>5</v>
      </c>
      <c r="AB52" s="571">
        <v>13</v>
      </c>
      <c r="AC52" s="570">
        <v>0</v>
      </c>
      <c r="AD52" s="572">
        <v>0</v>
      </c>
      <c r="AE52" s="571">
        <v>0</v>
      </c>
      <c r="AF52" s="570">
        <v>0</v>
      </c>
      <c r="AG52" s="570">
        <v>0</v>
      </c>
      <c r="AH52" s="570">
        <v>0</v>
      </c>
      <c r="AI52" s="570">
        <v>0</v>
      </c>
      <c r="AJ52" s="570">
        <v>0</v>
      </c>
      <c r="AK52" s="570">
        <v>0</v>
      </c>
      <c r="AL52" s="570">
        <v>0</v>
      </c>
      <c r="AM52" s="570">
        <v>0</v>
      </c>
      <c r="AN52" s="570">
        <v>0</v>
      </c>
      <c r="AO52" s="570">
        <v>0</v>
      </c>
      <c r="AP52" s="571">
        <f>SUM(U52:AO52,T52,K52)</f>
        <v>27</v>
      </c>
      <c r="AQ52">
        <f t="shared" si="2"/>
        <v>27</v>
      </c>
    </row>
    <row r="53" spans="1:43" ht="19.5" customHeight="1">
      <c r="A53" s="569">
        <v>42</v>
      </c>
      <c r="B53" s="444" t="s">
        <v>276</v>
      </c>
      <c r="C53" s="570">
        <v>0</v>
      </c>
      <c r="D53" s="570">
        <v>0</v>
      </c>
      <c r="E53" s="570">
        <v>0</v>
      </c>
      <c r="F53" s="570">
        <v>0</v>
      </c>
      <c r="G53" s="570">
        <v>0</v>
      </c>
      <c r="H53" s="570">
        <v>0</v>
      </c>
      <c r="I53" s="570">
        <v>0</v>
      </c>
      <c r="J53" s="570">
        <v>0</v>
      </c>
      <c r="K53" s="571">
        <f>SUM(G53:J53)</f>
        <v>0</v>
      </c>
      <c r="L53" s="570">
        <v>0</v>
      </c>
      <c r="M53" s="570">
        <v>1</v>
      </c>
      <c r="N53" s="570">
        <v>0</v>
      </c>
      <c r="O53" s="570">
        <f>SUM(L53:N53)</f>
        <v>1</v>
      </c>
      <c r="P53" s="570">
        <v>1</v>
      </c>
      <c r="Q53" s="570">
        <v>0</v>
      </c>
      <c r="R53" s="570">
        <v>0</v>
      </c>
      <c r="S53" s="570">
        <v>0</v>
      </c>
      <c r="T53" s="571">
        <f>SUM(P53:S53)</f>
        <v>1</v>
      </c>
      <c r="U53" s="572">
        <v>0</v>
      </c>
      <c r="V53" s="572">
        <v>0</v>
      </c>
      <c r="W53" s="572">
        <v>0</v>
      </c>
      <c r="X53" s="570">
        <v>0</v>
      </c>
      <c r="Y53" s="570">
        <v>0</v>
      </c>
      <c r="Z53" s="570">
        <v>0</v>
      </c>
      <c r="AA53" s="572">
        <v>0</v>
      </c>
      <c r="AB53" s="571">
        <v>2</v>
      </c>
      <c r="AC53" s="572">
        <v>0</v>
      </c>
      <c r="AD53" s="572">
        <v>0</v>
      </c>
      <c r="AE53" s="570">
        <v>0</v>
      </c>
      <c r="AF53" s="570">
        <v>0</v>
      </c>
      <c r="AG53" s="570">
        <v>0</v>
      </c>
      <c r="AH53" s="570">
        <v>0</v>
      </c>
      <c r="AI53" s="570">
        <v>0</v>
      </c>
      <c r="AJ53" s="570">
        <v>0</v>
      </c>
      <c r="AK53" s="570">
        <v>0</v>
      </c>
      <c r="AL53" s="570">
        <v>0</v>
      </c>
      <c r="AM53" s="570">
        <v>0</v>
      </c>
      <c r="AN53" s="570">
        <v>0</v>
      </c>
      <c r="AO53" s="570">
        <v>0</v>
      </c>
      <c r="AP53" s="571">
        <f>SUM(K53,T53,AB53)</f>
        <v>3</v>
      </c>
      <c r="AQ53">
        <f t="shared" si="2"/>
        <v>3</v>
      </c>
    </row>
    <row r="54" spans="1:43" ht="19.5" customHeight="1">
      <c r="A54" s="446"/>
      <c r="B54" s="594" t="s">
        <v>20</v>
      </c>
      <c r="C54" s="582">
        <f aca="true" t="shared" si="11" ref="C54:AA54">SUM(C6:C52)</f>
        <v>136</v>
      </c>
      <c r="D54" s="582">
        <f t="shared" si="11"/>
        <v>733</v>
      </c>
      <c r="E54" s="582">
        <f t="shared" si="11"/>
        <v>728</v>
      </c>
      <c r="F54" s="582">
        <f t="shared" si="11"/>
        <v>1597</v>
      </c>
      <c r="G54" s="582">
        <f t="shared" si="11"/>
        <v>563</v>
      </c>
      <c r="H54" s="582">
        <f t="shared" si="11"/>
        <v>591</v>
      </c>
      <c r="I54" s="582">
        <f t="shared" si="11"/>
        <v>416</v>
      </c>
      <c r="J54" s="582">
        <f t="shared" si="11"/>
        <v>27</v>
      </c>
      <c r="K54" s="595">
        <f t="shared" si="11"/>
        <v>1597</v>
      </c>
      <c r="L54" s="582">
        <f t="shared" si="11"/>
        <v>72</v>
      </c>
      <c r="M54" s="582">
        <f aca="true" t="shared" si="12" ref="M54:T54">SUM(M6:M28,M29,M32,M33,M34,M35,M36,M37,M38,M39,M40,M41,M42,M43,M45,M47,M49,M50,M51,M52,M53)</f>
        <v>488</v>
      </c>
      <c r="N54" s="582">
        <f t="shared" si="12"/>
        <v>127</v>
      </c>
      <c r="O54" s="582">
        <f t="shared" si="12"/>
        <v>687</v>
      </c>
      <c r="P54" s="582">
        <f t="shared" si="12"/>
        <v>644</v>
      </c>
      <c r="Q54" s="582">
        <f t="shared" si="12"/>
        <v>41</v>
      </c>
      <c r="R54" s="582">
        <f t="shared" si="12"/>
        <v>2</v>
      </c>
      <c r="S54" s="582">
        <f t="shared" si="12"/>
        <v>0</v>
      </c>
      <c r="T54" s="595">
        <f t="shared" si="12"/>
        <v>687</v>
      </c>
      <c r="U54" s="595">
        <f t="shared" si="11"/>
        <v>1</v>
      </c>
      <c r="V54" s="595">
        <f t="shared" si="11"/>
        <v>2</v>
      </c>
      <c r="W54" s="582">
        <f t="shared" si="11"/>
        <v>22</v>
      </c>
      <c r="X54" s="582">
        <f t="shared" si="11"/>
        <v>4</v>
      </c>
      <c r="Y54" s="582">
        <f t="shared" si="11"/>
        <v>0</v>
      </c>
      <c r="Z54" s="595">
        <f t="shared" si="11"/>
        <v>19</v>
      </c>
      <c r="AA54" s="595">
        <f t="shared" si="11"/>
        <v>44</v>
      </c>
      <c r="AB54" s="595">
        <f>SUM(AB6:AB27,AB29:AB53)</f>
        <v>75</v>
      </c>
      <c r="AC54" s="595">
        <f>SUM(AC6:AC27,AC29:AC52)</f>
        <v>8</v>
      </c>
      <c r="AD54" s="595">
        <f>SUM(AD6:AD27,AD29:AD52)</f>
        <v>1</v>
      </c>
      <c r="AE54" s="595">
        <f>SUM(AE6:AE27,AE29:AE52)</f>
        <v>164</v>
      </c>
      <c r="AF54" s="595">
        <f>SUM(AF6:AF27,AF29:AF52)</f>
        <v>52</v>
      </c>
      <c r="AG54" s="595">
        <f aca="true" t="shared" si="13" ref="AG54:AO54">SUM(AG6:AG52)</f>
        <v>4</v>
      </c>
      <c r="AH54" s="595">
        <f t="shared" si="13"/>
        <v>0</v>
      </c>
      <c r="AI54" s="595">
        <f t="shared" si="13"/>
        <v>31</v>
      </c>
      <c r="AJ54" s="595">
        <f t="shared" si="13"/>
        <v>4</v>
      </c>
      <c r="AK54" s="595">
        <f t="shared" si="13"/>
        <v>1</v>
      </c>
      <c r="AL54" s="595">
        <f t="shared" si="13"/>
        <v>44</v>
      </c>
      <c r="AM54" s="595">
        <f t="shared" si="13"/>
        <v>6</v>
      </c>
      <c r="AN54" s="595">
        <f t="shared" si="13"/>
        <v>1</v>
      </c>
      <c r="AO54" s="595">
        <f t="shared" si="13"/>
        <v>52</v>
      </c>
      <c r="AP54" s="582">
        <f>SUM(U54:AO54,T54,K54)</f>
        <v>2819</v>
      </c>
      <c r="AQ54">
        <f t="shared" si="2"/>
        <v>2819</v>
      </c>
    </row>
    <row r="55" spans="2:41" ht="20.25" customHeight="1">
      <c r="B55" s="588"/>
      <c r="V55" s="463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7"/>
      <c r="AL55" s="587"/>
      <c r="AM55" s="587"/>
      <c r="AN55" s="587"/>
      <c r="AO55" s="587"/>
    </row>
    <row r="56" spans="2:43" ht="19.5" customHeight="1">
      <c r="B56" s="588"/>
      <c r="AD56" s="596"/>
      <c r="AQ56" s="587">
        <f>SUM(K54,T54,U54:AO54)</f>
        <v>2819</v>
      </c>
    </row>
    <row r="57" ht="20.25" customHeight="1">
      <c r="B57" s="588"/>
    </row>
    <row r="58" ht="20.25" customHeight="1">
      <c r="B58" s="588"/>
    </row>
    <row r="59" ht="19.5" customHeight="1">
      <c r="B59" s="588"/>
    </row>
    <row r="60" ht="20.25" customHeight="1"/>
    <row r="61" ht="20.25" customHeight="1"/>
    <row r="62" ht="20.25" customHeight="1"/>
  </sheetData>
  <mergeCells count="12">
    <mergeCell ref="C4:F4"/>
    <mergeCell ref="G4:K4"/>
    <mergeCell ref="L4:O4"/>
    <mergeCell ref="P4:T4"/>
    <mergeCell ref="C2:Z2"/>
    <mergeCell ref="AA2:AO2"/>
    <mergeCell ref="C3:K3"/>
    <mergeCell ref="L3:T3"/>
    <mergeCell ref="Z3:Z4"/>
    <mergeCell ref="AA3:AC3"/>
    <mergeCell ref="AD3:AG3"/>
    <mergeCell ref="AO3:AO4"/>
  </mergeCells>
  <printOptions/>
  <pageMargins left="0.03937007874015748" right="0" top="0.3937007874015748" bottom="0" header="0.5118110236220472" footer="0.5118110236220472"/>
  <pageSetup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pane ySplit="6" topLeftCell="BM70" activePane="bottomLeft" state="frozen"/>
      <selection pane="topLeft" activeCell="A1" sqref="A1"/>
      <selection pane="bottomLeft" activeCell="H5" sqref="H5:K5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516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516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516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516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516" customWidth="1"/>
    <col min="26" max="27" width="3.421875" style="0" customWidth="1"/>
    <col min="28" max="28" width="3.28125" style="0" customWidth="1"/>
    <col min="29" max="29" width="3.421875" style="516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516" customWidth="1"/>
    <col min="35" max="64" width="6.00390625" style="0" customWidth="1"/>
  </cols>
  <sheetData>
    <row r="1" spans="1:34" ht="21.75">
      <c r="A1" s="430"/>
      <c r="B1" s="431" t="s">
        <v>331</v>
      </c>
      <c r="C1" s="166"/>
      <c r="D1" s="166"/>
      <c r="E1" s="166"/>
      <c r="F1" s="166"/>
      <c r="G1" s="490"/>
      <c r="H1" s="166"/>
      <c r="I1" s="166"/>
      <c r="J1" s="166"/>
      <c r="K1" s="490"/>
      <c r="L1" s="166"/>
      <c r="M1" s="166"/>
      <c r="N1" s="166"/>
      <c r="O1" s="490"/>
      <c r="P1" s="166"/>
      <c r="Q1" s="166"/>
      <c r="R1" s="166"/>
      <c r="S1" s="166"/>
      <c r="T1" s="490"/>
      <c r="U1" s="166"/>
      <c r="V1" s="166"/>
      <c r="W1" s="166"/>
      <c r="X1" s="166"/>
      <c r="Y1" s="490"/>
      <c r="Z1" s="166"/>
      <c r="AA1" s="166"/>
      <c r="AB1" s="166"/>
      <c r="AC1" s="490"/>
      <c r="AD1" s="166"/>
      <c r="AE1" s="166"/>
      <c r="AF1" s="166"/>
      <c r="AG1" s="166"/>
      <c r="AH1" s="490"/>
    </row>
    <row r="2" spans="1:34" ht="19.5" customHeight="1">
      <c r="A2" s="430"/>
      <c r="B2" s="166"/>
      <c r="C2" s="166"/>
      <c r="D2" s="166"/>
      <c r="E2" s="166"/>
      <c r="F2" s="166"/>
      <c r="G2" s="490"/>
      <c r="H2" s="166"/>
      <c r="I2" s="166"/>
      <c r="J2" s="166"/>
      <c r="K2" s="490"/>
      <c r="L2" s="166"/>
      <c r="M2" s="166"/>
      <c r="N2" s="166"/>
      <c r="O2" s="490"/>
      <c r="P2" s="166"/>
      <c r="Q2" s="166"/>
      <c r="R2" s="166"/>
      <c r="S2" s="166"/>
      <c r="T2" s="490"/>
      <c r="U2" s="166"/>
      <c r="V2" s="166"/>
      <c r="W2" s="166"/>
      <c r="X2" s="166"/>
      <c r="Y2" s="490"/>
      <c r="Z2" s="166"/>
      <c r="AA2" s="166"/>
      <c r="AB2" s="166"/>
      <c r="AC2" s="490"/>
      <c r="AD2" s="166"/>
      <c r="AE2" s="166"/>
      <c r="AF2" s="166"/>
      <c r="AG2" s="166"/>
      <c r="AH2" s="490"/>
    </row>
    <row r="3" spans="1:34" s="434" customFormat="1" ht="21.75">
      <c r="A3" s="432" t="s">
        <v>252</v>
      </c>
      <c r="B3" s="433"/>
      <c r="C3" s="648" t="s">
        <v>253</v>
      </c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90"/>
      <c r="U3" s="648" t="s">
        <v>254</v>
      </c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7"/>
    </row>
    <row r="4" spans="1:34" ht="19.5" customHeight="1">
      <c r="A4" s="435" t="s">
        <v>255</v>
      </c>
      <c r="B4" s="436" t="s">
        <v>0</v>
      </c>
      <c r="C4" s="691" t="s">
        <v>23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3"/>
      <c r="P4" s="682" t="s">
        <v>20</v>
      </c>
      <c r="Q4" s="683"/>
      <c r="R4" s="683"/>
      <c r="S4" s="683"/>
      <c r="T4" s="684"/>
      <c r="U4" s="697" t="s">
        <v>23</v>
      </c>
      <c r="V4" s="698"/>
      <c r="W4" s="698"/>
      <c r="X4" s="698"/>
      <c r="Y4" s="698"/>
      <c r="Z4" s="698"/>
      <c r="AA4" s="698"/>
      <c r="AB4" s="698"/>
      <c r="AC4" s="699"/>
      <c r="AD4" s="682" t="s">
        <v>20</v>
      </c>
      <c r="AE4" s="683"/>
      <c r="AF4" s="683"/>
      <c r="AG4" s="683"/>
      <c r="AH4" s="684"/>
    </row>
    <row r="5" spans="1:34" ht="17.25" customHeight="1">
      <c r="A5" s="435" t="s">
        <v>156</v>
      </c>
      <c r="B5" s="437"/>
      <c r="C5" s="700" t="s">
        <v>256</v>
      </c>
      <c r="D5" s="701"/>
      <c r="E5" s="701"/>
      <c r="F5" s="701"/>
      <c r="G5" s="702"/>
      <c r="H5" s="687" t="s">
        <v>257</v>
      </c>
      <c r="I5" s="687"/>
      <c r="J5" s="687"/>
      <c r="K5" s="687"/>
      <c r="L5" s="687" t="s">
        <v>258</v>
      </c>
      <c r="M5" s="687"/>
      <c r="N5" s="687"/>
      <c r="O5" s="687"/>
      <c r="P5" s="694"/>
      <c r="Q5" s="695"/>
      <c r="R5" s="695"/>
      <c r="S5" s="695"/>
      <c r="T5" s="696"/>
      <c r="U5" s="688" t="s">
        <v>256</v>
      </c>
      <c r="V5" s="646"/>
      <c r="W5" s="646"/>
      <c r="X5" s="646"/>
      <c r="Y5" s="647"/>
      <c r="Z5" s="687" t="s">
        <v>259</v>
      </c>
      <c r="AA5" s="687"/>
      <c r="AB5" s="687"/>
      <c r="AC5" s="687"/>
      <c r="AD5" s="694"/>
      <c r="AE5" s="695"/>
      <c r="AF5" s="695"/>
      <c r="AG5" s="695"/>
      <c r="AH5" s="696"/>
    </row>
    <row r="6" spans="1:34" ht="19.5" customHeight="1">
      <c r="A6" s="438"/>
      <c r="B6" s="439"/>
      <c r="C6" s="440" t="s">
        <v>263</v>
      </c>
      <c r="D6" s="440" t="s">
        <v>260</v>
      </c>
      <c r="E6" s="440" t="s">
        <v>261</v>
      </c>
      <c r="F6" s="440" t="s">
        <v>262</v>
      </c>
      <c r="G6" s="491" t="s">
        <v>20</v>
      </c>
      <c r="H6" s="440" t="s">
        <v>260</v>
      </c>
      <c r="I6" s="440" t="s">
        <v>261</v>
      </c>
      <c r="J6" s="440" t="s">
        <v>262</v>
      </c>
      <c r="K6" s="491" t="s">
        <v>20</v>
      </c>
      <c r="L6" s="440" t="s">
        <v>260</v>
      </c>
      <c r="M6" s="440" t="s">
        <v>261</v>
      </c>
      <c r="N6" s="440" t="s">
        <v>262</v>
      </c>
      <c r="O6" s="491" t="s">
        <v>20</v>
      </c>
      <c r="P6" s="440" t="s">
        <v>263</v>
      </c>
      <c r="Q6" s="440" t="s">
        <v>260</v>
      </c>
      <c r="R6" s="440" t="s">
        <v>261</v>
      </c>
      <c r="S6" s="440" t="s">
        <v>262</v>
      </c>
      <c r="T6" s="491" t="s">
        <v>20</v>
      </c>
      <c r="U6" s="440" t="s">
        <v>263</v>
      </c>
      <c r="V6" s="440" t="s">
        <v>260</v>
      </c>
      <c r="W6" s="440" t="s">
        <v>261</v>
      </c>
      <c r="X6" s="440" t="s">
        <v>262</v>
      </c>
      <c r="Y6" s="491" t="s">
        <v>20</v>
      </c>
      <c r="Z6" s="440" t="s">
        <v>260</v>
      </c>
      <c r="AA6" s="440" t="s">
        <v>261</v>
      </c>
      <c r="AB6" s="440" t="s">
        <v>262</v>
      </c>
      <c r="AC6" s="491" t="s">
        <v>20</v>
      </c>
      <c r="AD6" s="440" t="s">
        <v>263</v>
      </c>
      <c r="AE6" s="440" t="s">
        <v>260</v>
      </c>
      <c r="AF6" s="440" t="s">
        <v>261</v>
      </c>
      <c r="AG6" s="440" t="s">
        <v>262</v>
      </c>
      <c r="AH6" s="491" t="s">
        <v>20</v>
      </c>
    </row>
    <row r="7" spans="1:34" ht="21.75">
      <c r="A7" s="492">
        <v>1</v>
      </c>
      <c r="B7" s="493" t="s">
        <v>16</v>
      </c>
      <c r="C7" s="494">
        <v>0</v>
      </c>
      <c r="D7" s="494">
        <v>6</v>
      </c>
      <c r="E7" s="494">
        <v>13</v>
      </c>
      <c r="F7" s="494">
        <v>2</v>
      </c>
      <c r="G7" s="495">
        <f aca="true" t="shared" si="0" ref="G7:G14">SUM(C7:F7)</f>
        <v>21</v>
      </c>
      <c r="H7" s="494">
        <v>0</v>
      </c>
      <c r="I7" s="494">
        <v>2</v>
      </c>
      <c r="J7" s="494">
        <v>0</v>
      </c>
      <c r="K7" s="495">
        <f aca="true" t="shared" si="1" ref="K7:K14">SUM(H7:J7)</f>
        <v>2</v>
      </c>
      <c r="L7" s="494">
        <v>0</v>
      </c>
      <c r="M7" s="494">
        <v>0</v>
      </c>
      <c r="N7" s="494">
        <v>0</v>
      </c>
      <c r="O7" s="495">
        <f aca="true" t="shared" si="2" ref="O7:O14">SUM(L7:N7)</f>
        <v>0</v>
      </c>
      <c r="P7" s="495">
        <f aca="true" t="shared" si="3" ref="P7:P12">SUM(C7)</f>
        <v>0</v>
      </c>
      <c r="Q7" s="495">
        <f aca="true" t="shared" si="4" ref="Q7:T14">SUM(D7,H7,L7)</f>
        <v>6</v>
      </c>
      <c r="R7" s="495">
        <f t="shared" si="4"/>
        <v>15</v>
      </c>
      <c r="S7" s="495">
        <f t="shared" si="4"/>
        <v>2</v>
      </c>
      <c r="T7" s="495">
        <f>SUM(P7:S7)</f>
        <v>23</v>
      </c>
      <c r="U7" s="494">
        <v>0</v>
      </c>
      <c r="V7" s="494">
        <v>8</v>
      </c>
      <c r="W7" s="494">
        <v>9</v>
      </c>
      <c r="X7" s="494">
        <v>0</v>
      </c>
      <c r="Y7" s="495">
        <f aca="true" t="shared" si="5" ref="Y7:Y14">SUM(U7:X7)</f>
        <v>17</v>
      </c>
      <c r="Z7" s="494">
        <v>0</v>
      </c>
      <c r="AA7" s="494">
        <v>1</v>
      </c>
      <c r="AB7" s="494">
        <v>0</v>
      </c>
      <c r="AC7" s="495">
        <f>SUM(Z7:AB7)</f>
        <v>1</v>
      </c>
      <c r="AD7" s="495">
        <f aca="true" t="shared" si="6" ref="AD7:AH16">SUM(U7)</f>
        <v>0</v>
      </c>
      <c r="AE7" s="495">
        <f aca="true" t="shared" si="7" ref="AE7:AG8">SUM(V7,Z7)</f>
        <v>8</v>
      </c>
      <c r="AF7" s="495">
        <f t="shared" si="7"/>
        <v>10</v>
      </c>
      <c r="AG7" s="495">
        <f t="shared" si="7"/>
        <v>0</v>
      </c>
      <c r="AH7" s="495">
        <f>SUM(AD7:AG7)</f>
        <v>18</v>
      </c>
    </row>
    <row r="8" spans="1:34" ht="21.75">
      <c r="A8" s="496">
        <v>2</v>
      </c>
      <c r="B8" s="497" t="s">
        <v>1</v>
      </c>
      <c r="C8" s="498">
        <v>0</v>
      </c>
      <c r="D8" s="498">
        <v>2</v>
      </c>
      <c r="E8" s="498">
        <v>0</v>
      </c>
      <c r="F8" s="498">
        <v>0</v>
      </c>
      <c r="G8" s="498">
        <f t="shared" si="0"/>
        <v>2</v>
      </c>
      <c r="H8" s="498">
        <v>0</v>
      </c>
      <c r="I8" s="498">
        <v>0</v>
      </c>
      <c r="J8" s="498">
        <v>0</v>
      </c>
      <c r="K8" s="498">
        <f t="shared" si="1"/>
        <v>0</v>
      </c>
      <c r="L8" s="498">
        <v>0</v>
      </c>
      <c r="M8" s="498">
        <v>0</v>
      </c>
      <c r="N8" s="498">
        <v>0</v>
      </c>
      <c r="O8" s="498">
        <f t="shared" si="2"/>
        <v>0</v>
      </c>
      <c r="P8" s="498">
        <f t="shared" si="3"/>
        <v>0</v>
      </c>
      <c r="Q8" s="498">
        <f t="shared" si="4"/>
        <v>2</v>
      </c>
      <c r="R8" s="498">
        <f t="shared" si="4"/>
        <v>0</v>
      </c>
      <c r="S8" s="498">
        <f t="shared" si="4"/>
        <v>0</v>
      </c>
      <c r="T8" s="498">
        <f>SUM(P8:S8)</f>
        <v>2</v>
      </c>
      <c r="U8" s="498">
        <v>1</v>
      </c>
      <c r="V8" s="498">
        <v>2</v>
      </c>
      <c r="W8" s="498">
        <v>0</v>
      </c>
      <c r="X8" s="498">
        <v>0</v>
      </c>
      <c r="Y8" s="498">
        <f t="shared" si="5"/>
        <v>3</v>
      </c>
      <c r="Z8" s="498">
        <v>0</v>
      </c>
      <c r="AA8" s="498">
        <v>0</v>
      </c>
      <c r="AB8" s="498">
        <v>0</v>
      </c>
      <c r="AC8" s="498">
        <f>SUM(Z8:AB8)</f>
        <v>0</v>
      </c>
      <c r="AD8" s="498">
        <f t="shared" si="6"/>
        <v>1</v>
      </c>
      <c r="AE8" s="498">
        <f t="shared" si="7"/>
        <v>2</v>
      </c>
      <c r="AF8" s="498">
        <f t="shared" si="7"/>
        <v>0</v>
      </c>
      <c r="AG8" s="498">
        <f t="shared" si="7"/>
        <v>0</v>
      </c>
      <c r="AH8" s="498">
        <f>SUM(AD8:AG8)</f>
        <v>3</v>
      </c>
    </row>
    <row r="9" spans="1:34" ht="21.75">
      <c r="A9" s="496">
        <v>3</v>
      </c>
      <c r="B9" s="497" t="s">
        <v>2</v>
      </c>
      <c r="C9" s="270">
        <v>0</v>
      </c>
      <c r="D9" s="270">
        <v>0</v>
      </c>
      <c r="E9" s="270">
        <v>0</v>
      </c>
      <c r="F9" s="270">
        <v>0</v>
      </c>
      <c r="G9" s="498">
        <f t="shared" si="0"/>
        <v>0</v>
      </c>
      <c r="H9" s="270">
        <v>0</v>
      </c>
      <c r="I9" s="270">
        <v>0</v>
      </c>
      <c r="J9" s="270">
        <v>0</v>
      </c>
      <c r="K9" s="498">
        <f t="shared" si="1"/>
        <v>0</v>
      </c>
      <c r="L9" s="270">
        <v>0</v>
      </c>
      <c r="M9" s="270">
        <v>0</v>
      </c>
      <c r="N9" s="270">
        <v>0</v>
      </c>
      <c r="O9" s="498">
        <f t="shared" si="2"/>
        <v>0</v>
      </c>
      <c r="P9" s="498">
        <f t="shared" si="3"/>
        <v>0</v>
      </c>
      <c r="Q9" s="498">
        <f t="shared" si="4"/>
        <v>0</v>
      </c>
      <c r="R9" s="498">
        <f t="shared" si="4"/>
        <v>0</v>
      </c>
      <c r="S9" s="498">
        <f t="shared" si="4"/>
        <v>0</v>
      </c>
      <c r="T9" s="498">
        <f t="shared" si="4"/>
        <v>0</v>
      </c>
      <c r="U9" s="270">
        <v>0</v>
      </c>
      <c r="V9" s="270">
        <v>0</v>
      </c>
      <c r="W9" s="270">
        <v>0</v>
      </c>
      <c r="X9" s="270">
        <v>0</v>
      </c>
      <c r="Y9" s="498">
        <f t="shared" si="5"/>
        <v>0</v>
      </c>
      <c r="Z9" s="270">
        <v>0</v>
      </c>
      <c r="AA9" s="270">
        <v>0</v>
      </c>
      <c r="AB9" s="270">
        <v>0</v>
      </c>
      <c r="AC9" s="498">
        <f aca="true" t="shared" si="8" ref="AC9:AC16">SUM(Z9:AB9)</f>
        <v>0</v>
      </c>
      <c r="AD9" s="498">
        <f t="shared" si="6"/>
        <v>0</v>
      </c>
      <c r="AE9" s="498">
        <f t="shared" si="6"/>
        <v>0</v>
      </c>
      <c r="AF9" s="498">
        <f t="shared" si="6"/>
        <v>0</v>
      </c>
      <c r="AG9" s="498">
        <f t="shared" si="6"/>
        <v>0</v>
      </c>
      <c r="AH9" s="498">
        <f t="shared" si="6"/>
        <v>0</v>
      </c>
    </row>
    <row r="10" spans="1:34" ht="21.75">
      <c r="A10" s="496">
        <v>4</v>
      </c>
      <c r="B10" s="497" t="s">
        <v>3</v>
      </c>
      <c r="C10" s="498">
        <v>0</v>
      </c>
      <c r="D10" s="498">
        <v>3</v>
      </c>
      <c r="E10" s="498">
        <v>0</v>
      </c>
      <c r="F10" s="498">
        <v>0</v>
      </c>
      <c r="G10" s="498">
        <f t="shared" si="0"/>
        <v>3</v>
      </c>
      <c r="H10" s="498">
        <v>0</v>
      </c>
      <c r="I10" s="498">
        <v>1</v>
      </c>
      <c r="J10" s="498">
        <v>0</v>
      </c>
      <c r="K10" s="498">
        <f t="shared" si="1"/>
        <v>1</v>
      </c>
      <c r="L10" s="498">
        <v>0</v>
      </c>
      <c r="M10" s="498">
        <v>0</v>
      </c>
      <c r="N10" s="498">
        <v>0</v>
      </c>
      <c r="O10" s="498">
        <f t="shared" si="2"/>
        <v>0</v>
      </c>
      <c r="P10" s="498">
        <f t="shared" si="3"/>
        <v>0</v>
      </c>
      <c r="Q10" s="498">
        <f t="shared" si="4"/>
        <v>3</v>
      </c>
      <c r="R10" s="498">
        <f t="shared" si="4"/>
        <v>1</v>
      </c>
      <c r="S10" s="498">
        <f t="shared" si="4"/>
        <v>0</v>
      </c>
      <c r="T10" s="498">
        <f t="shared" si="4"/>
        <v>4</v>
      </c>
      <c r="U10" s="498">
        <v>0</v>
      </c>
      <c r="V10" s="498">
        <v>0</v>
      </c>
      <c r="W10" s="498">
        <v>0</v>
      </c>
      <c r="X10" s="498">
        <v>0</v>
      </c>
      <c r="Y10" s="498">
        <f t="shared" si="5"/>
        <v>0</v>
      </c>
      <c r="Z10" s="498">
        <v>0</v>
      </c>
      <c r="AA10" s="498">
        <v>0</v>
      </c>
      <c r="AB10" s="498">
        <v>0</v>
      </c>
      <c r="AC10" s="498">
        <f t="shared" si="8"/>
        <v>0</v>
      </c>
      <c r="AD10" s="498">
        <f t="shared" si="6"/>
        <v>0</v>
      </c>
      <c r="AE10" s="498">
        <f t="shared" si="6"/>
        <v>0</v>
      </c>
      <c r="AF10" s="498">
        <f t="shared" si="6"/>
        <v>0</v>
      </c>
      <c r="AG10" s="498">
        <f t="shared" si="6"/>
        <v>0</v>
      </c>
      <c r="AH10" s="498">
        <f t="shared" si="6"/>
        <v>0</v>
      </c>
    </row>
    <row r="11" spans="1:34" ht="21.75">
      <c r="A11" s="496">
        <v>5</v>
      </c>
      <c r="B11" s="497" t="s">
        <v>4</v>
      </c>
      <c r="C11" s="498">
        <v>0</v>
      </c>
      <c r="D11" s="498">
        <v>0</v>
      </c>
      <c r="E11" s="498">
        <v>0</v>
      </c>
      <c r="F11" s="498">
        <v>0</v>
      </c>
      <c r="G11" s="498">
        <f t="shared" si="0"/>
        <v>0</v>
      </c>
      <c r="H11" s="498">
        <v>0</v>
      </c>
      <c r="I11" s="498">
        <v>0</v>
      </c>
      <c r="J11" s="498">
        <v>0</v>
      </c>
      <c r="K11" s="498">
        <f t="shared" si="1"/>
        <v>0</v>
      </c>
      <c r="L11" s="498">
        <v>0</v>
      </c>
      <c r="M11" s="498">
        <v>0</v>
      </c>
      <c r="N11" s="498">
        <v>0</v>
      </c>
      <c r="O11" s="498">
        <f t="shared" si="2"/>
        <v>0</v>
      </c>
      <c r="P11" s="498">
        <f t="shared" si="3"/>
        <v>0</v>
      </c>
      <c r="Q11" s="498">
        <f t="shared" si="4"/>
        <v>0</v>
      </c>
      <c r="R11" s="498">
        <f t="shared" si="4"/>
        <v>0</v>
      </c>
      <c r="S11" s="498">
        <f t="shared" si="4"/>
        <v>0</v>
      </c>
      <c r="T11" s="498">
        <f t="shared" si="4"/>
        <v>0</v>
      </c>
      <c r="U11" s="498">
        <v>0</v>
      </c>
      <c r="V11" s="498">
        <v>1</v>
      </c>
      <c r="W11" s="498">
        <v>0</v>
      </c>
      <c r="X11" s="498">
        <v>0</v>
      </c>
      <c r="Y11" s="498">
        <f t="shared" si="5"/>
        <v>1</v>
      </c>
      <c r="Z11" s="498">
        <v>0</v>
      </c>
      <c r="AA11" s="498">
        <v>0</v>
      </c>
      <c r="AB11" s="498">
        <v>0</v>
      </c>
      <c r="AC11" s="498">
        <f t="shared" si="8"/>
        <v>0</v>
      </c>
      <c r="AD11" s="498">
        <f t="shared" si="6"/>
        <v>0</v>
      </c>
      <c r="AE11" s="498">
        <f t="shared" si="6"/>
        <v>1</v>
      </c>
      <c r="AF11" s="498">
        <f t="shared" si="6"/>
        <v>0</v>
      </c>
      <c r="AG11" s="498">
        <f t="shared" si="6"/>
        <v>0</v>
      </c>
      <c r="AH11" s="498">
        <f t="shared" si="6"/>
        <v>1</v>
      </c>
    </row>
    <row r="12" spans="1:34" ht="21.75">
      <c r="A12" s="496">
        <v>6</v>
      </c>
      <c r="B12" s="497" t="s">
        <v>5</v>
      </c>
      <c r="C12" s="498">
        <v>0</v>
      </c>
      <c r="D12" s="498">
        <v>1</v>
      </c>
      <c r="E12" s="498">
        <v>2</v>
      </c>
      <c r="F12" s="498">
        <v>0</v>
      </c>
      <c r="G12" s="498">
        <f t="shared" si="0"/>
        <v>3</v>
      </c>
      <c r="H12" s="498">
        <v>0</v>
      </c>
      <c r="I12" s="498">
        <v>0</v>
      </c>
      <c r="J12" s="498">
        <v>0</v>
      </c>
      <c r="K12" s="498">
        <f t="shared" si="1"/>
        <v>0</v>
      </c>
      <c r="L12" s="498">
        <v>0</v>
      </c>
      <c r="M12" s="498">
        <v>0</v>
      </c>
      <c r="N12" s="498">
        <v>0</v>
      </c>
      <c r="O12" s="498">
        <f t="shared" si="2"/>
        <v>0</v>
      </c>
      <c r="P12" s="498">
        <f t="shared" si="3"/>
        <v>0</v>
      </c>
      <c r="Q12" s="498">
        <f t="shared" si="4"/>
        <v>1</v>
      </c>
      <c r="R12" s="498">
        <f t="shared" si="4"/>
        <v>2</v>
      </c>
      <c r="S12" s="498">
        <f t="shared" si="4"/>
        <v>0</v>
      </c>
      <c r="T12" s="498">
        <f t="shared" si="4"/>
        <v>3</v>
      </c>
      <c r="U12" s="498">
        <v>0</v>
      </c>
      <c r="V12" s="498">
        <v>3</v>
      </c>
      <c r="W12" s="498">
        <v>0</v>
      </c>
      <c r="X12" s="498">
        <v>0</v>
      </c>
      <c r="Y12" s="498">
        <f t="shared" si="5"/>
        <v>3</v>
      </c>
      <c r="Z12" s="498">
        <v>0</v>
      </c>
      <c r="AA12" s="498">
        <v>0</v>
      </c>
      <c r="AB12" s="498">
        <v>0</v>
      </c>
      <c r="AC12" s="498">
        <f t="shared" si="8"/>
        <v>0</v>
      </c>
      <c r="AD12" s="498">
        <f t="shared" si="6"/>
        <v>0</v>
      </c>
      <c r="AE12" s="498">
        <f t="shared" si="6"/>
        <v>3</v>
      </c>
      <c r="AF12" s="498">
        <f t="shared" si="6"/>
        <v>0</v>
      </c>
      <c r="AG12" s="498">
        <f t="shared" si="6"/>
        <v>0</v>
      </c>
      <c r="AH12" s="498">
        <f t="shared" si="6"/>
        <v>3</v>
      </c>
    </row>
    <row r="13" spans="1:34" ht="21.75">
      <c r="A13" s="496">
        <v>7</v>
      </c>
      <c r="B13" s="497" t="s">
        <v>6</v>
      </c>
      <c r="C13" s="498">
        <v>1</v>
      </c>
      <c r="D13" s="498">
        <v>0</v>
      </c>
      <c r="E13" s="498">
        <v>1</v>
      </c>
      <c r="F13" s="498">
        <v>0</v>
      </c>
      <c r="G13" s="498">
        <f t="shared" si="0"/>
        <v>2</v>
      </c>
      <c r="H13" s="498">
        <v>0</v>
      </c>
      <c r="I13" s="498">
        <v>0</v>
      </c>
      <c r="J13" s="498">
        <v>0</v>
      </c>
      <c r="K13" s="498">
        <f t="shared" si="1"/>
        <v>0</v>
      </c>
      <c r="L13" s="498">
        <v>0</v>
      </c>
      <c r="M13" s="498">
        <v>0</v>
      </c>
      <c r="N13" s="498">
        <v>0</v>
      </c>
      <c r="O13" s="498">
        <f t="shared" si="2"/>
        <v>0</v>
      </c>
      <c r="P13" s="498">
        <f>SUM(M13:O13)</f>
        <v>0</v>
      </c>
      <c r="Q13" s="498">
        <f t="shared" si="4"/>
        <v>0</v>
      </c>
      <c r="R13" s="498">
        <f t="shared" si="4"/>
        <v>1</v>
      </c>
      <c r="S13" s="498">
        <f t="shared" si="4"/>
        <v>0</v>
      </c>
      <c r="T13" s="498">
        <f t="shared" si="4"/>
        <v>2</v>
      </c>
      <c r="U13" s="498">
        <v>0</v>
      </c>
      <c r="V13" s="498">
        <v>2</v>
      </c>
      <c r="W13" s="498">
        <v>0</v>
      </c>
      <c r="X13" s="498">
        <v>0</v>
      </c>
      <c r="Y13" s="498">
        <f t="shared" si="5"/>
        <v>2</v>
      </c>
      <c r="Z13" s="498">
        <v>0</v>
      </c>
      <c r="AA13" s="498">
        <v>0</v>
      </c>
      <c r="AB13" s="498">
        <v>0</v>
      </c>
      <c r="AC13" s="498">
        <f t="shared" si="8"/>
        <v>0</v>
      </c>
      <c r="AD13" s="498">
        <f t="shared" si="6"/>
        <v>0</v>
      </c>
      <c r="AE13" s="498">
        <f t="shared" si="6"/>
        <v>2</v>
      </c>
      <c r="AF13" s="498">
        <f t="shared" si="6"/>
        <v>0</v>
      </c>
      <c r="AG13" s="498">
        <f t="shared" si="6"/>
        <v>0</v>
      </c>
      <c r="AH13" s="498">
        <f t="shared" si="6"/>
        <v>2</v>
      </c>
    </row>
    <row r="14" spans="1:34" ht="21.75">
      <c r="A14" s="496">
        <v>8</v>
      </c>
      <c r="B14" s="497" t="s">
        <v>7</v>
      </c>
      <c r="C14" s="498">
        <v>0</v>
      </c>
      <c r="D14" s="498">
        <v>5</v>
      </c>
      <c r="E14" s="498">
        <v>1</v>
      </c>
      <c r="F14" s="498">
        <v>0</v>
      </c>
      <c r="G14" s="498">
        <f t="shared" si="0"/>
        <v>6</v>
      </c>
      <c r="H14" s="498">
        <v>0</v>
      </c>
      <c r="I14" s="498">
        <v>0</v>
      </c>
      <c r="J14" s="498">
        <v>0</v>
      </c>
      <c r="K14" s="498">
        <f t="shared" si="1"/>
        <v>0</v>
      </c>
      <c r="L14" s="498">
        <v>0</v>
      </c>
      <c r="M14" s="498">
        <v>0</v>
      </c>
      <c r="N14" s="498">
        <v>0</v>
      </c>
      <c r="O14" s="498">
        <f t="shared" si="2"/>
        <v>0</v>
      </c>
      <c r="P14" s="498">
        <f>SUM(M14:O14)</f>
        <v>0</v>
      </c>
      <c r="Q14" s="498">
        <f t="shared" si="4"/>
        <v>5</v>
      </c>
      <c r="R14" s="498">
        <f t="shared" si="4"/>
        <v>1</v>
      </c>
      <c r="S14" s="498">
        <f t="shared" si="4"/>
        <v>0</v>
      </c>
      <c r="T14" s="498">
        <f t="shared" si="4"/>
        <v>6</v>
      </c>
      <c r="U14" s="498">
        <v>1</v>
      </c>
      <c r="V14" s="498">
        <v>3</v>
      </c>
      <c r="W14" s="498">
        <v>1</v>
      </c>
      <c r="X14" s="498">
        <v>0</v>
      </c>
      <c r="Y14" s="498">
        <f t="shared" si="5"/>
        <v>5</v>
      </c>
      <c r="Z14" s="498">
        <v>0</v>
      </c>
      <c r="AA14" s="498">
        <v>0</v>
      </c>
      <c r="AB14" s="498">
        <v>0</v>
      </c>
      <c r="AC14" s="498">
        <f t="shared" si="8"/>
        <v>0</v>
      </c>
      <c r="AD14" s="498">
        <f t="shared" si="6"/>
        <v>1</v>
      </c>
      <c r="AE14" s="498">
        <f t="shared" si="6"/>
        <v>3</v>
      </c>
      <c r="AF14" s="498">
        <f t="shared" si="6"/>
        <v>1</v>
      </c>
      <c r="AG14" s="498">
        <f t="shared" si="6"/>
        <v>0</v>
      </c>
      <c r="AH14" s="498">
        <f t="shared" si="6"/>
        <v>5</v>
      </c>
    </row>
    <row r="15" spans="1:34" ht="21.75">
      <c r="A15" s="496">
        <v>9</v>
      </c>
      <c r="B15" s="497" t="s">
        <v>9</v>
      </c>
      <c r="C15" s="498">
        <v>0</v>
      </c>
      <c r="D15" s="498">
        <v>0</v>
      </c>
      <c r="E15" s="498">
        <v>0</v>
      </c>
      <c r="F15" s="498">
        <v>0</v>
      </c>
      <c r="G15" s="498">
        <v>0</v>
      </c>
      <c r="H15" s="498">
        <v>0</v>
      </c>
      <c r="I15" s="498">
        <v>0</v>
      </c>
      <c r="J15" s="498">
        <v>0</v>
      </c>
      <c r="K15" s="498">
        <v>0</v>
      </c>
      <c r="L15" s="498">
        <v>0</v>
      </c>
      <c r="M15" s="498">
        <v>0</v>
      </c>
      <c r="N15" s="498">
        <v>0</v>
      </c>
      <c r="O15" s="498">
        <v>0</v>
      </c>
      <c r="P15" s="498">
        <v>0</v>
      </c>
      <c r="Q15" s="498">
        <v>0</v>
      </c>
      <c r="R15" s="498">
        <v>0</v>
      </c>
      <c r="S15" s="498">
        <v>0</v>
      </c>
      <c r="T15" s="498">
        <v>0</v>
      </c>
      <c r="U15" s="498">
        <v>0</v>
      </c>
      <c r="V15" s="498">
        <v>1</v>
      </c>
      <c r="W15" s="498">
        <v>0</v>
      </c>
      <c r="X15" s="498">
        <v>0</v>
      </c>
      <c r="Y15" s="498">
        <v>1</v>
      </c>
      <c r="Z15" s="498">
        <v>0</v>
      </c>
      <c r="AA15" s="498">
        <v>0</v>
      </c>
      <c r="AB15" s="498">
        <v>0</v>
      </c>
      <c r="AC15" s="498">
        <v>0</v>
      </c>
      <c r="AD15" s="498">
        <v>0</v>
      </c>
      <c r="AE15" s="498">
        <v>1</v>
      </c>
      <c r="AF15" s="498">
        <v>0</v>
      </c>
      <c r="AG15" s="498">
        <v>0</v>
      </c>
      <c r="AH15" s="498">
        <v>1</v>
      </c>
    </row>
    <row r="16" spans="1:34" ht="21.75">
      <c r="A16" s="496">
        <v>10</v>
      </c>
      <c r="B16" s="497" t="s">
        <v>306</v>
      </c>
      <c r="C16" s="498">
        <v>0</v>
      </c>
      <c r="D16" s="498">
        <v>0</v>
      </c>
      <c r="E16" s="498">
        <v>0</v>
      </c>
      <c r="F16" s="498">
        <v>0</v>
      </c>
      <c r="G16" s="498">
        <f>SUM(C16:F16)</f>
        <v>0</v>
      </c>
      <c r="H16" s="498">
        <v>0</v>
      </c>
      <c r="I16" s="498">
        <v>0</v>
      </c>
      <c r="J16" s="498">
        <v>0</v>
      </c>
      <c r="K16" s="498">
        <f>SUM(H16:J16)</f>
        <v>0</v>
      </c>
      <c r="L16" s="498">
        <v>0</v>
      </c>
      <c r="M16" s="498">
        <v>0</v>
      </c>
      <c r="N16" s="498">
        <v>0</v>
      </c>
      <c r="O16" s="498">
        <f aca="true" t="shared" si="9" ref="O16:T16">SUM(L16:N16)</f>
        <v>0</v>
      </c>
      <c r="P16" s="498">
        <f t="shared" si="9"/>
        <v>0</v>
      </c>
      <c r="Q16" s="498">
        <f t="shared" si="9"/>
        <v>0</v>
      </c>
      <c r="R16" s="498">
        <f t="shared" si="9"/>
        <v>0</v>
      </c>
      <c r="S16" s="498">
        <f t="shared" si="9"/>
        <v>0</v>
      </c>
      <c r="T16" s="498">
        <f t="shared" si="9"/>
        <v>0</v>
      </c>
      <c r="U16" s="498">
        <v>0</v>
      </c>
      <c r="V16" s="498">
        <v>1</v>
      </c>
      <c r="W16" s="498">
        <v>0</v>
      </c>
      <c r="X16" s="498">
        <v>0</v>
      </c>
      <c r="Y16" s="498">
        <f>SUM(U16:X16)</f>
        <v>1</v>
      </c>
      <c r="Z16" s="498">
        <v>0</v>
      </c>
      <c r="AA16" s="498">
        <v>0</v>
      </c>
      <c r="AB16" s="498">
        <v>0</v>
      </c>
      <c r="AC16" s="498">
        <f t="shared" si="8"/>
        <v>0</v>
      </c>
      <c r="AD16" s="498">
        <f>SUM(U16)</f>
        <v>0</v>
      </c>
      <c r="AE16" s="498">
        <f t="shared" si="6"/>
        <v>1</v>
      </c>
      <c r="AF16" s="498">
        <f t="shared" si="6"/>
        <v>0</v>
      </c>
      <c r="AG16" s="498">
        <f t="shared" si="6"/>
        <v>0</v>
      </c>
      <c r="AH16" s="498">
        <f t="shared" si="6"/>
        <v>1</v>
      </c>
    </row>
    <row r="17" spans="1:34" ht="21.75">
      <c r="A17" s="496">
        <v>11</v>
      </c>
      <c r="B17" s="497" t="s">
        <v>307</v>
      </c>
      <c r="C17" s="498">
        <v>0</v>
      </c>
      <c r="D17" s="498">
        <v>0</v>
      </c>
      <c r="E17" s="498">
        <v>0</v>
      </c>
      <c r="F17" s="498">
        <v>0</v>
      </c>
      <c r="G17" s="498">
        <v>0</v>
      </c>
      <c r="H17" s="498">
        <v>0</v>
      </c>
      <c r="I17" s="498">
        <v>0</v>
      </c>
      <c r="J17" s="498">
        <v>0</v>
      </c>
      <c r="K17" s="498">
        <v>0</v>
      </c>
      <c r="L17" s="498">
        <v>0</v>
      </c>
      <c r="M17" s="498">
        <v>0</v>
      </c>
      <c r="N17" s="498">
        <v>0</v>
      </c>
      <c r="O17" s="498">
        <v>0</v>
      </c>
      <c r="P17" s="498">
        <v>0</v>
      </c>
      <c r="Q17" s="498">
        <v>0</v>
      </c>
      <c r="R17" s="498">
        <v>0</v>
      </c>
      <c r="S17" s="498">
        <v>0</v>
      </c>
      <c r="T17" s="498">
        <v>0</v>
      </c>
      <c r="U17" s="498">
        <v>0</v>
      </c>
      <c r="V17" s="498">
        <v>0</v>
      </c>
      <c r="W17" s="498">
        <v>0</v>
      </c>
      <c r="X17" s="498">
        <v>0</v>
      </c>
      <c r="Y17" s="498">
        <v>0</v>
      </c>
      <c r="Z17" s="498">
        <v>0</v>
      </c>
      <c r="AA17" s="498">
        <v>0</v>
      </c>
      <c r="AB17" s="498">
        <v>0</v>
      </c>
      <c r="AC17" s="498">
        <v>0</v>
      </c>
      <c r="AD17" s="498">
        <v>0</v>
      </c>
      <c r="AE17" s="498">
        <v>0</v>
      </c>
      <c r="AF17" s="498">
        <v>0</v>
      </c>
      <c r="AG17" s="498">
        <v>0</v>
      </c>
      <c r="AH17" s="498">
        <v>0</v>
      </c>
    </row>
    <row r="18" spans="1:34" ht="21.75">
      <c r="A18" s="496">
        <v>12</v>
      </c>
      <c r="B18" s="497" t="s">
        <v>10</v>
      </c>
      <c r="C18" s="498">
        <v>0</v>
      </c>
      <c r="D18" s="498">
        <v>0</v>
      </c>
      <c r="E18" s="498">
        <v>0</v>
      </c>
      <c r="F18" s="498">
        <v>0</v>
      </c>
      <c r="G18" s="498">
        <f>SUM(C18:F18)</f>
        <v>0</v>
      </c>
      <c r="H18" s="498">
        <v>0</v>
      </c>
      <c r="I18" s="498">
        <v>0</v>
      </c>
      <c r="J18" s="498">
        <v>0</v>
      </c>
      <c r="K18" s="498">
        <f>SUM(H18:J18)</f>
        <v>0</v>
      </c>
      <c r="L18" s="498">
        <v>0</v>
      </c>
      <c r="M18" s="498">
        <v>0</v>
      </c>
      <c r="N18" s="498">
        <v>0</v>
      </c>
      <c r="O18" s="498">
        <f aca="true" t="shared" si="10" ref="O18:T18">SUM(L18:N18)</f>
        <v>0</v>
      </c>
      <c r="P18" s="498">
        <f t="shared" si="10"/>
        <v>0</v>
      </c>
      <c r="Q18" s="498">
        <f t="shared" si="10"/>
        <v>0</v>
      </c>
      <c r="R18" s="498">
        <f t="shared" si="10"/>
        <v>0</v>
      </c>
      <c r="S18" s="498">
        <f t="shared" si="10"/>
        <v>0</v>
      </c>
      <c r="T18" s="498">
        <f t="shared" si="10"/>
        <v>0</v>
      </c>
      <c r="U18" s="498">
        <v>0</v>
      </c>
      <c r="V18" s="498">
        <v>0</v>
      </c>
      <c r="W18" s="498">
        <v>0</v>
      </c>
      <c r="X18" s="498">
        <v>0</v>
      </c>
      <c r="Y18" s="498">
        <f>SUM(U18:X18)</f>
        <v>0</v>
      </c>
      <c r="Z18" s="498">
        <v>0</v>
      </c>
      <c r="AA18" s="498">
        <v>0</v>
      </c>
      <c r="AB18" s="498">
        <v>0</v>
      </c>
      <c r="AC18" s="498">
        <f>SUM(Z18:AB18)</f>
        <v>0</v>
      </c>
      <c r="AD18" s="498">
        <f>SUM(U18)</f>
        <v>0</v>
      </c>
      <c r="AE18" s="498">
        <f>SUM(V18)</f>
        <v>0</v>
      </c>
      <c r="AF18" s="498">
        <f>SUM(W18)</f>
        <v>0</v>
      </c>
      <c r="AG18" s="498">
        <f>SUM(X18)</f>
        <v>0</v>
      </c>
      <c r="AH18" s="498">
        <f>SUM(Y18)</f>
        <v>0</v>
      </c>
    </row>
    <row r="19" spans="1:34" ht="21.75">
      <c r="A19" s="496">
        <v>13</v>
      </c>
      <c r="B19" s="497" t="s">
        <v>11</v>
      </c>
      <c r="C19" s="498">
        <v>0</v>
      </c>
      <c r="D19" s="498">
        <v>1</v>
      </c>
      <c r="E19" s="498">
        <v>1</v>
      </c>
      <c r="F19" s="498">
        <v>0</v>
      </c>
      <c r="G19" s="498">
        <f aca="true" t="shared" si="11" ref="G19:G52">SUM(C19:F19)</f>
        <v>2</v>
      </c>
      <c r="H19" s="498">
        <v>0</v>
      </c>
      <c r="I19" s="498">
        <v>0</v>
      </c>
      <c r="J19" s="498">
        <v>0</v>
      </c>
      <c r="K19" s="498">
        <f aca="true" t="shared" si="12" ref="K19:K52">SUM(H19:J19)</f>
        <v>0</v>
      </c>
      <c r="L19" s="498">
        <v>0</v>
      </c>
      <c r="M19" s="498">
        <v>0</v>
      </c>
      <c r="N19" s="498">
        <v>0</v>
      </c>
      <c r="O19" s="498">
        <f aca="true" t="shared" si="13" ref="O19:P23">SUM(L19:N19)</f>
        <v>0</v>
      </c>
      <c r="P19" s="498">
        <f t="shared" si="13"/>
        <v>0</v>
      </c>
      <c r="Q19" s="498">
        <f>SUM(D19,H19,L19)</f>
        <v>1</v>
      </c>
      <c r="R19" s="498">
        <f>SUM(E19,I19,M19)</f>
        <v>1</v>
      </c>
      <c r="S19" s="498">
        <f>SUM(F19,J19,N19)</f>
        <v>0</v>
      </c>
      <c r="T19" s="498">
        <f>SUM(G19,K19,O19)</f>
        <v>2</v>
      </c>
      <c r="U19" s="498">
        <v>0</v>
      </c>
      <c r="V19" s="498">
        <v>0</v>
      </c>
      <c r="W19" s="498">
        <v>0</v>
      </c>
      <c r="X19" s="498">
        <v>0</v>
      </c>
      <c r="Y19" s="498">
        <f aca="true" t="shared" si="14" ref="Y19:Y52">SUM(U19:X19)</f>
        <v>0</v>
      </c>
      <c r="Z19" s="498">
        <v>0</v>
      </c>
      <c r="AA19" s="498">
        <v>0</v>
      </c>
      <c r="AB19" s="498">
        <v>0</v>
      </c>
      <c r="AC19" s="498">
        <f aca="true" t="shared" si="15" ref="AC19:AC52">SUM(Z19:AB19)</f>
        <v>0</v>
      </c>
      <c r="AD19" s="498">
        <f aca="true" t="shared" si="16" ref="AD19:AH52">SUM(U19)</f>
        <v>0</v>
      </c>
      <c r="AE19" s="498">
        <f t="shared" si="16"/>
        <v>0</v>
      </c>
      <c r="AF19" s="498">
        <f t="shared" si="16"/>
        <v>0</v>
      </c>
      <c r="AG19" s="498">
        <f t="shared" si="16"/>
        <v>0</v>
      </c>
      <c r="AH19" s="498">
        <f t="shared" si="16"/>
        <v>0</v>
      </c>
    </row>
    <row r="20" spans="1:34" ht="21.75">
      <c r="A20" s="496">
        <v>14</v>
      </c>
      <c r="B20" s="497" t="s">
        <v>12</v>
      </c>
      <c r="C20" s="498">
        <v>0</v>
      </c>
      <c r="D20" s="498">
        <v>12</v>
      </c>
      <c r="E20" s="498">
        <v>2</v>
      </c>
      <c r="F20" s="498">
        <v>0</v>
      </c>
      <c r="G20" s="498">
        <f t="shared" si="11"/>
        <v>14</v>
      </c>
      <c r="H20" s="498">
        <v>0</v>
      </c>
      <c r="I20" s="498">
        <v>0</v>
      </c>
      <c r="J20" s="498">
        <v>0</v>
      </c>
      <c r="K20" s="498">
        <f t="shared" si="12"/>
        <v>0</v>
      </c>
      <c r="L20" s="498">
        <v>0</v>
      </c>
      <c r="M20" s="498">
        <v>0</v>
      </c>
      <c r="N20" s="498">
        <v>0</v>
      </c>
      <c r="O20" s="498">
        <f t="shared" si="13"/>
        <v>0</v>
      </c>
      <c r="P20" s="498">
        <f t="shared" si="13"/>
        <v>0</v>
      </c>
      <c r="Q20" s="498">
        <f aca="true" t="shared" si="17" ref="Q20:T78">SUM(D20,H20,L20)</f>
        <v>12</v>
      </c>
      <c r="R20" s="498">
        <f t="shared" si="17"/>
        <v>2</v>
      </c>
      <c r="S20" s="498">
        <f t="shared" si="17"/>
        <v>0</v>
      </c>
      <c r="T20" s="498">
        <f t="shared" si="17"/>
        <v>14</v>
      </c>
      <c r="U20" s="498">
        <v>2</v>
      </c>
      <c r="V20" s="498">
        <v>1</v>
      </c>
      <c r="W20" s="498">
        <v>2</v>
      </c>
      <c r="X20" s="498">
        <v>0</v>
      </c>
      <c r="Y20" s="498">
        <f t="shared" si="14"/>
        <v>5</v>
      </c>
      <c r="Z20" s="498">
        <v>0</v>
      </c>
      <c r="AA20" s="498">
        <v>0</v>
      </c>
      <c r="AB20" s="498">
        <v>0</v>
      </c>
      <c r="AC20" s="498">
        <f t="shared" si="15"/>
        <v>0</v>
      </c>
      <c r="AD20" s="498">
        <f t="shared" si="16"/>
        <v>2</v>
      </c>
      <c r="AE20" s="498">
        <f t="shared" si="16"/>
        <v>1</v>
      </c>
      <c r="AF20" s="498">
        <f t="shared" si="16"/>
        <v>2</v>
      </c>
      <c r="AG20" s="498">
        <f t="shared" si="16"/>
        <v>0</v>
      </c>
      <c r="AH20" s="498">
        <f t="shared" si="16"/>
        <v>5</v>
      </c>
    </row>
    <row r="21" spans="1:34" ht="21.75">
      <c r="A21" s="496">
        <v>15</v>
      </c>
      <c r="B21" s="497" t="s">
        <v>13</v>
      </c>
      <c r="C21" s="498">
        <v>0</v>
      </c>
      <c r="D21" s="498">
        <v>0</v>
      </c>
      <c r="E21" s="498">
        <v>0</v>
      </c>
      <c r="F21" s="498">
        <v>0</v>
      </c>
      <c r="G21" s="498">
        <f t="shared" si="11"/>
        <v>0</v>
      </c>
      <c r="H21" s="498">
        <v>0</v>
      </c>
      <c r="I21" s="498">
        <v>0</v>
      </c>
      <c r="J21" s="498">
        <v>0</v>
      </c>
      <c r="K21" s="498">
        <f t="shared" si="12"/>
        <v>0</v>
      </c>
      <c r="L21" s="498">
        <v>0</v>
      </c>
      <c r="M21" s="498">
        <v>0</v>
      </c>
      <c r="N21" s="498">
        <v>0</v>
      </c>
      <c r="O21" s="498">
        <f t="shared" si="13"/>
        <v>0</v>
      </c>
      <c r="P21" s="498">
        <f t="shared" si="13"/>
        <v>0</v>
      </c>
      <c r="Q21" s="498">
        <f t="shared" si="17"/>
        <v>0</v>
      </c>
      <c r="R21" s="498">
        <f t="shared" si="17"/>
        <v>0</v>
      </c>
      <c r="S21" s="498">
        <f t="shared" si="17"/>
        <v>0</v>
      </c>
      <c r="T21" s="498">
        <f t="shared" si="17"/>
        <v>0</v>
      </c>
      <c r="U21" s="498">
        <v>0</v>
      </c>
      <c r="V21" s="498">
        <v>2</v>
      </c>
      <c r="W21" s="498">
        <v>0</v>
      </c>
      <c r="X21" s="498">
        <v>0</v>
      </c>
      <c r="Y21" s="498">
        <f t="shared" si="14"/>
        <v>2</v>
      </c>
      <c r="Z21" s="498">
        <v>0</v>
      </c>
      <c r="AA21" s="498">
        <v>0</v>
      </c>
      <c r="AB21" s="498">
        <v>0</v>
      </c>
      <c r="AC21" s="498">
        <f t="shared" si="15"/>
        <v>0</v>
      </c>
      <c r="AD21" s="498">
        <f t="shared" si="16"/>
        <v>0</v>
      </c>
      <c r="AE21" s="498">
        <f t="shared" si="16"/>
        <v>2</v>
      </c>
      <c r="AF21" s="498">
        <f t="shared" si="16"/>
        <v>0</v>
      </c>
      <c r="AG21" s="498">
        <f t="shared" si="16"/>
        <v>0</v>
      </c>
      <c r="AH21" s="498">
        <f t="shared" si="16"/>
        <v>2</v>
      </c>
    </row>
    <row r="22" spans="1:34" ht="21.75">
      <c r="A22" s="496">
        <v>16</v>
      </c>
      <c r="B22" s="497" t="s">
        <v>14</v>
      </c>
      <c r="C22" s="498">
        <v>0</v>
      </c>
      <c r="D22" s="498">
        <v>1</v>
      </c>
      <c r="E22" s="498">
        <v>0</v>
      </c>
      <c r="F22" s="498">
        <v>0</v>
      </c>
      <c r="G22" s="498">
        <f t="shared" si="11"/>
        <v>1</v>
      </c>
      <c r="H22" s="498">
        <v>0</v>
      </c>
      <c r="I22" s="498">
        <v>0</v>
      </c>
      <c r="J22" s="498">
        <v>0</v>
      </c>
      <c r="K22" s="498">
        <f t="shared" si="12"/>
        <v>0</v>
      </c>
      <c r="L22" s="498">
        <v>0</v>
      </c>
      <c r="M22" s="498">
        <v>0</v>
      </c>
      <c r="N22" s="498">
        <v>0</v>
      </c>
      <c r="O22" s="498">
        <f t="shared" si="13"/>
        <v>0</v>
      </c>
      <c r="P22" s="498">
        <f t="shared" si="13"/>
        <v>0</v>
      </c>
      <c r="Q22" s="498">
        <f t="shared" si="17"/>
        <v>1</v>
      </c>
      <c r="R22" s="498">
        <f t="shared" si="17"/>
        <v>0</v>
      </c>
      <c r="S22" s="498">
        <f t="shared" si="17"/>
        <v>0</v>
      </c>
      <c r="T22" s="498">
        <f t="shared" si="17"/>
        <v>1</v>
      </c>
      <c r="U22" s="498">
        <v>0</v>
      </c>
      <c r="V22" s="498">
        <v>0</v>
      </c>
      <c r="W22" s="498">
        <v>0</v>
      </c>
      <c r="X22" s="498">
        <v>0</v>
      </c>
      <c r="Y22" s="498">
        <f t="shared" si="14"/>
        <v>0</v>
      </c>
      <c r="Z22" s="498">
        <v>0</v>
      </c>
      <c r="AA22" s="498">
        <v>0</v>
      </c>
      <c r="AB22" s="498">
        <v>0</v>
      </c>
      <c r="AC22" s="498">
        <f t="shared" si="15"/>
        <v>0</v>
      </c>
      <c r="AD22" s="498">
        <f t="shared" si="16"/>
        <v>0</v>
      </c>
      <c r="AE22" s="498">
        <f t="shared" si="16"/>
        <v>0</v>
      </c>
      <c r="AF22" s="498">
        <f t="shared" si="16"/>
        <v>0</v>
      </c>
      <c r="AG22" s="498">
        <f t="shared" si="16"/>
        <v>0</v>
      </c>
      <c r="AH22" s="498">
        <f t="shared" si="16"/>
        <v>0</v>
      </c>
    </row>
    <row r="23" spans="1:34" ht="21.75">
      <c r="A23" s="496">
        <v>17</v>
      </c>
      <c r="B23" s="499" t="s">
        <v>36</v>
      </c>
      <c r="C23" s="498">
        <v>0</v>
      </c>
      <c r="D23" s="498">
        <v>0</v>
      </c>
      <c r="E23" s="498">
        <v>6</v>
      </c>
      <c r="F23" s="498">
        <v>0</v>
      </c>
      <c r="G23" s="498">
        <f t="shared" si="11"/>
        <v>6</v>
      </c>
      <c r="H23" s="498">
        <v>0</v>
      </c>
      <c r="I23" s="498">
        <v>2</v>
      </c>
      <c r="J23" s="498">
        <v>0</v>
      </c>
      <c r="K23" s="498">
        <f t="shared" si="12"/>
        <v>2</v>
      </c>
      <c r="L23" s="498">
        <v>0</v>
      </c>
      <c r="M23" s="498">
        <v>0</v>
      </c>
      <c r="N23" s="498">
        <v>0</v>
      </c>
      <c r="O23" s="498">
        <f t="shared" si="13"/>
        <v>0</v>
      </c>
      <c r="P23" s="498">
        <f t="shared" si="13"/>
        <v>0</v>
      </c>
      <c r="Q23" s="498">
        <f t="shared" si="17"/>
        <v>0</v>
      </c>
      <c r="R23" s="498">
        <f t="shared" si="17"/>
        <v>8</v>
      </c>
      <c r="S23" s="498">
        <f t="shared" si="17"/>
        <v>0</v>
      </c>
      <c r="T23" s="498">
        <f t="shared" si="17"/>
        <v>8</v>
      </c>
      <c r="U23" s="498">
        <v>0</v>
      </c>
      <c r="V23" s="498">
        <v>0</v>
      </c>
      <c r="W23" s="498">
        <v>0</v>
      </c>
      <c r="X23" s="498">
        <v>0</v>
      </c>
      <c r="Y23" s="498">
        <f t="shared" si="14"/>
        <v>0</v>
      </c>
      <c r="Z23" s="498">
        <v>0</v>
      </c>
      <c r="AA23" s="498">
        <v>0</v>
      </c>
      <c r="AB23" s="498">
        <v>0</v>
      </c>
      <c r="AC23" s="498">
        <f t="shared" si="15"/>
        <v>0</v>
      </c>
      <c r="AD23" s="498">
        <f t="shared" si="16"/>
        <v>0</v>
      </c>
      <c r="AE23" s="498">
        <f t="shared" si="16"/>
        <v>0</v>
      </c>
      <c r="AF23" s="498">
        <f t="shared" si="16"/>
        <v>0</v>
      </c>
      <c r="AG23" s="498">
        <f t="shared" si="16"/>
        <v>0</v>
      </c>
      <c r="AH23" s="498">
        <f t="shared" si="16"/>
        <v>0</v>
      </c>
    </row>
    <row r="24" spans="1:34" ht="21.75">
      <c r="A24" s="496">
        <v>18</v>
      </c>
      <c r="B24" s="500" t="s">
        <v>15</v>
      </c>
      <c r="C24" s="498">
        <v>0</v>
      </c>
      <c r="D24" s="498">
        <v>2</v>
      </c>
      <c r="E24" s="498">
        <v>15</v>
      </c>
      <c r="F24" s="498">
        <v>4</v>
      </c>
      <c r="G24" s="498">
        <f t="shared" si="11"/>
        <v>21</v>
      </c>
      <c r="H24" s="498">
        <v>1</v>
      </c>
      <c r="I24" s="498">
        <v>4</v>
      </c>
      <c r="J24" s="498">
        <v>1</v>
      </c>
      <c r="K24" s="498">
        <f t="shared" si="12"/>
        <v>6</v>
      </c>
      <c r="L24" s="498">
        <v>0</v>
      </c>
      <c r="M24" s="498">
        <v>1</v>
      </c>
      <c r="N24" s="498">
        <v>0</v>
      </c>
      <c r="O24" s="498">
        <f>SUM(L24:N24)</f>
        <v>1</v>
      </c>
      <c r="P24" s="498">
        <f>SUM(M24:O24)</f>
        <v>2</v>
      </c>
      <c r="Q24" s="498">
        <f t="shared" si="17"/>
        <v>3</v>
      </c>
      <c r="R24" s="498">
        <f t="shared" si="17"/>
        <v>20</v>
      </c>
      <c r="S24" s="498">
        <f t="shared" si="17"/>
        <v>5</v>
      </c>
      <c r="T24" s="498">
        <f t="shared" si="17"/>
        <v>28</v>
      </c>
      <c r="U24" s="498">
        <v>1</v>
      </c>
      <c r="V24" s="498">
        <v>6</v>
      </c>
      <c r="W24" s="498">
        <v>0</v>
      </c>
      <c r="X24" s="498">
        <v>0</v>
      </c>
      <c r="Y24" s="498">
        <f t="shared" si="14"/>
        <v>7</v>
      </c>
      <c r="Z24" s="498">
        <v>0</v>
      </c>
      <c r="AA24" s="498">
        <v>0</v>
      </c>
      <c r="AB24" s="498">
        <v>0</v>
      </c>
      <c r="AC24" s="498">
        <f t="shared" si="15"/>
        <v>0</v>
      </c>
      <c r="AD24" s="498">
        <f t="shared" si="16"/>
        <v>1</v>
      </c>
      <c r="AE24" s="498">
        <f t="shared" si="16"/>
        <v>6</v>
      </c>
      <c r="AF24" s="498">
        <f t="shared" si="16"/>
        <v>0</v>
      </c>
      <c r="AG24" s="498">
        <f t="shared" si="16"/>
        <v>0</v>
      </c>
      <c r="AH24" s="498">
        <f t="shared" si="16"/>
        <v>7</v>
      </c>
    </row>
    <row r="25" spans="1:34" ht="21.75">
      <c r="A25" s="496">
        <v>19</v>
      </c>
      <c r="B25" s="497" t="s">
        <v>37</v>
      </c>
      <c r="C25" s="498">
        <v>0</v>
      </c>
      <c r="D25" s="498">
        <v>6</v>
      </c>
      <c r="E25" s="498">
        <v>9</v>
      </c>
      <c r="F25" s="498">
        <v>6</v>
      </c>
      <c r="G25" s="498">
        <f t="shared" si="11"/>
        <v>21</v>
      </c>
      <c r="H25" s="498">
        <v>0</v>
      </c>
      <c r="I25" s="498">
        <v>1</v>
      </c>
      <c r="J25" s="498">
        <v>5</v>
      </c>
      <c r="K25" s="498">
        <f t="shared" si="12"/>
        <v>6</v>
      </c>
      <c r="L25" s="498">
        <v>0</v>
      </c>
      <c r="M25" s="498">
        <v>0</v>
      </c>
      <c r="N25" s="498">
        <v>1</v>
      </c>
      <c r="O25" s="498">
        <f>SUM(L25:N25)</f>
        <v>1</v>
      </c>
      <c r="P25" s="498">
        <f>SUM(M25:O25)</f>
        <v>2</v>
      </c>
      <c r="Q25" s="498">
        <f t="shared" si="17"/>
        <v>6</v>
      </c>
      <c r="R25" s="498">
        <f t="shared" si="17"/>
        <v>10</v>
      </c>
      <c r="S25" s="498">
        <f t="shared" si="17"/>
        <v>12</v>
      </c>
      <c r="T25" s="498">
        <f t="shared" si="17"/>
        <v>28</v>
      </c>
      <c r="U25" s="498">
        <v>2</v>
      </c>
      <c r="V25" s="498">
        <v>4</v>
      </c>
      <c r="W25" s="498">
        <v>0</v>
      </c>
      <c r="X25" s="498">
        <v>0</v>
      </c>
      <c r="Y25" s="498">
        <f t="shared" si="14"/>
        <v>6</v>
      </c>
      <c r="Z25" s="498">
        <v>0</v>
      </c>
      <c r="AA25" s="498">
        <v>0</v>
      </c>
      <c r="AB25" s="498">
        <v>0</v>
      </c>
      <c r="AC25" s="498">
        <f t="shared" si="15"/>
        <v>0</v>
      </c>
      <c r="AD25" s="498">
        <f t="shared" si="16"/>
        <v>2</v>
      </c>
      <c r="AE25" s="498">
        <f t="shared" si="16"/>
        <v>4</v>
      </c>
      <c r="AF25" s="498">
        <f t="shared" si="16"/>
        <v>0</v>
      </c>
      <c r="AG25" s="498">
        <f t="shared" si="16"/>
        <v>0</v>
      </c>
      <c r="AH25" s="498">
        <f t="shared" si="16"/>
        <v>6</v>
      </c>
    </row>
    <row r="26" spans="1:34" ht="20.25" customHeight="1">
      <c r="A26" s="502"/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5" t="s">
        <v>320</v>
      </c>
      <c r="AA26" s="505"/>
      <c r="AB26" s="504"/>
      <c r="AC26" s="504"/>
      <c r="AD26" s="504"/>
      <c r="AE26" s="504"/>
      <c r="AF26" s="504"/>
      <c r="AG26" s="504"/>
      <c r="AH26" s="504"/>
    </row>
    <row r="27" spans="1:34" ht="21.75">
      <c r="A27" s="506">
        <v>20</v>
      </c>
      <c r="B27" s="507" t="s">
        <v>38</v>
      </c>
      <c r="C27" s="508">
        <v>0</v>
      </c>
      <c r="D27" s="508">
        <v>2</v>
      </c>
      <c r="E27" s="508">
        <v>0</v>
      </c>
      <c r="F27" s="508">
        <v>0</v>
      </c>
      <c r="G27" s="508">
        <f t="shared" si="11"/>
        <v>2</v>
      </c>
      <c r="H27" s="508">
        <v>0</v>
      </c>
      <c r="I27" s="508">
        <v>0</v>
      </c>
      <c r="J27" s="508">
        <v>0</v>
      </c>
      <c r="K27" s="508">
        <f t="shared" si="12"/>
        <v>0</v>
      </c>
      <c r="L27" s="508">
        <v>0</v>
      </c>
      <c r="M27" s="508">
        <v>0</v>
      </c>
      <c r="N27" s="508">
        <v>0</v>
      </c>
      <c r="O27" s="508">
        <f aca="true" t="shared" si="18" ref="O27:P42">SUM(L27:N27)</f>
        <v>0</v>
      </c>
      <c r="P27" s="508">
        <f t="shared" si="18"/>
        <v>0</v>
      </c>
      <c r="Q27" s="508">
        <f t="shared" si="17"/>
        <v>2</v>
      </c>
      <c r="R27" s="508">
        <f t="shared" si="17"/>
        <v>0</v>
      </c>
      <c r="S27" s="508">
        <f t="shared" si="17"/>
        <v>0</v>
      </c>
      <c r="T27" s="508">
        <f t="shared" si="17"/>
        <v>2</v>
      </c>
      <c r="U27" s="508">
        <v>0</v>
      </c>
      <c r="V27" s="508">
        <v>0</v>
      </c>
      <c r="W27" s="508">
        <v>0</v>
      </c>
      <c r="X27" s="508">
        <v>0</v>
      </c>
      <c r="Y27" s="508">
        <f t="shared" si="14"/>
        <v>0</v>
      </c>
      <c r="Z27" s="508">
        <v>0</v>
      </c>
      <c r="AA27" s="508">
        <v>0</v>
      </c>
      <c r="AB27" s="508">
        <v>0</v>
      </c>
      <c r="AC27" s="508">
        <f t="shared" si="15"/>
        <v>0</v>
      </c>
      <c r="AD27" s="508">
        <f t="shared" si="16"/>
        <v>0</v>
      </c>
      <c r="AE27" s="508">
        <f t="shared" si="16"/>
        <v>0</v>
      </c>
      <c r="AF27" s="508">
        <f t="shared" si="16"/>
        <v>0</v>
      </c>
      <c r="AG27" s="508">
        <f t="shared" si="16"/>
        <v>0</v>
      </c>
      <c r="AH27" s="508">
        <f t="shared" si="16"/>
        <v>0</v>
      </c>
    </row>
    <row r="28" spans="1:34" ht="21.75">
      <c r="A28" s="496">
        <v>21</v>
      </c>
      <c r="B28" s="497" t="s">
        <v>17</v>
      </c>
      <c r="C28" s="498">
        <v>0</v>
      </c>
      <c r="D28" s="498">
        <v>9</v>
      </c>
      <c r="E28" s="498">
        <v>5</v>
      </c>
      <c r="F28" s="498">
        <v>0</v>
      </c>
      <c r="G28" s="498">
        <f t="shared" si="11"/>
        <v>14</v>
      </c>
      <c r="H28" s="498">
        <v>0</v>
      </c>
      <c r="I28" s="498">
        <v>0</v>
      </c>
      <c r="J28" s="498">
        <v>0</v>
      </c>
      <c r="K28" s="498">
        <f t="shared" si="12"/>
        <v>0</v>
      </c>
      <c r="L28" s="498">
        <v>0</v>
      </c>
      <c r="M28" s="498">
        <v>0</v>
      </c>
      <c r="N28" s="498">
        <v>0</v>
      </c>
      <c r="O28" s="498">
        <f t="shared" si="18"/>
        <v>0</v>
      </c>
      <c r="P28" s="498">
        <f t="shared" si="18"/>
        <v>0</v>
      </c>
      <c r="Q28" s="498">
        <f t="shared" si="17"/>
        <v>9</v>
      </c>
      <c r="R28" s="498">
        <f t="shared" si="17"/>
        <v>5</v>
      </c>
      <c r="S28" s="498">
        <f t="shared" si="17"/>
        <v>0</v>
      </c>
      <c r="T28" s="498">
        <f t="shared" si="17"/>
        <v>14</v>
      </c>
      <c r="U28" s="498">
        <v>0</v>
      </c>
      <c r="V28" s="498">
        <v>0</v>
      </c>
      <c r="W28" s="498">
        <v>0</v>
      </c>
      <c r="X28" s="498">
        <v>0</v>
      </c>
      <c r="Y28" s="498">
        <f t="shared" si="14"/>
        <v>0</v>
      </c>
      <c r="Z28" s="498">
        <v>0</v>
      </c>
      <c r="AA28" s="498">
        <v>0</v>
      </c>
      <c r="AB28" s="498">
        <v>0</v>
      </c>
      <c r="AC28" s="498">
        <f t="shared" si="15"/>
        <v>0</v>
      </c>
      <c r="AD28" s="498">
        <f t="shared" si="16"/>
        <v>0</v>
      </c>
      <c r="AE28" s="498">
        <f t="shared" si="16"/>
        <v>0</v>
      </c>
      <c r="AF28" s="498">
        <f t="shared" si="16"/>
        <v>0</v>
      </c>
      <c r="AG28" s="498">
        <f t="shared" si="16"/>
        <v>0</v>
      </c>
      <c r="AH28" s="498">
        <f t="shared" si="16"/>
        <v>0</v>
      </c>
    </row>
    <row r="29" spans="1:34" ht="21.75">
      <c r="A29" s="496">
        <v>22</v>
      </c>
      <c r="B29" s="500" t="s">
        <v>39</v>
      </c>
      <c r="C29" s="498">
        <v>0</v>
      </c>
      <c r="D29" s="498">
        <v>0</v>
      </c>
      <c r="E29" s="498">
        <v>0</v>
      </c>
      <c r="F29" s="498">
        <v>0</v>
      </c>
      <c r="G29" s="498">
        <f t="shared" si="11"/>
        <v>0</v>
      </c>
      <c r="H29" s="498">
        <v>0</v>
      </c>
      <c r="I29" s="498">
        <v>0</v>
      </c>
      <c r="J29" s="498">
        <v>0</v>
      </c>
      <c r="K29" s="498">
        <f t="shared" si="12"/>
        <v>0</v>
      </c>
      <c r="L29" s="498">
        <v>0</v>
      </c>
      <c r="M29" s="498">
        <v>0</v>
      </c>
      <c r="N29" s="498">
        <v>0</v>
      </c>
      <c r="O29" s="498">
        <f t="shared" si="18"/>
        <v>0</v>
      </c>
      <c r="P29" s="498">
        <f t="shared" si="18"/>
        <v>0</v>
      </c>
      <c r="Q29" s="498">
        <f t="shared" si="17"/>
        <v>0</v>
      </c>
      <c r="R29" s="498">
        <f t="shared" si="17"/>
        <v>0</v>
      </c>
      <c r="S29" s="498">
        <f t="shared" si="17"/>
        <v>0</v>
      </c>
      <c r="T29" s="498">
        <f t="shared" si="17"/>
        <v>0</v>
      </c>
      <c r="U29" s="498">
        <v>0</v>
      </c>
      <c r="V29" s="498">
        <v>0</v>
      </c>
      <c r="W29" s="498">
        <v>0</v>
      </c>
      <c r="X29" s="498">
        <v>0</v>
      </c>
      <c r="Y29" s="498">
        <f t="shared" si="14"/>
        <v>0</v>
      </c>
      <c r="Z29" s="498">
        <v>0</v>
      </c>
      <c r="AA29" s="498">
        <v>0</v>
      </c>
      <c r="AB29" s="498">
        <v>0</v>
      </c>
      <c r="AC29" s="498">
        <f t="shared" si="15"/>
        <v>0</v>
      </c>
      <c r="AD29" s="498">
        <f t="shared" si="16"/>
        <v>0</v>
      </c>
      <c r="AE29" s="498">
        <f t="shared" si="16"/>
        <v>0</v>
      </c>
      <c r="AF29" s="498">
        <f t="shared" si="16"/>
        <v>0</v>
      </c>
      <c r="AG29" s="498">
        <f t="shared" si="16"/>
        <v>0</v>
      </c>
      <c r="AH29" s="498">
        <f t="shared" si="16"/>
        <v>0</v>
      </c>
    </row>
    <row r="30" spans="1:34" ht="21.75">
      <c r="A30" s="496">
        <v>23</v>
      </c>
      <c r="B30" s="497" t="s">
        <v>18</v>
      </c>
      <c r="C30" s="498">
        <v>0</v>
      </c>
      <c r="D30" s="498">
        <v>2</v>
      </c>
      <c r="E30" s="498">
        <v>2</v>
      </c>
      <c r="F30" s="498">
        <v>0</v>
      </c>
      <c r="G30" s="498">
        <f t="shared" si="11"/>
        <v>4</v>
      </c>
      <c r="H30" s="498">
        <v>0</v>
      </c>
      <c r="I30" s="498">
        <v>0</v>
      </c>
      <c r="J30" s="498">
        <v>0</v>
      </c>
      <c r="K30" s="498">
        <f t="shared" si="12"/>
        <v>0</v>
      </c>
      <c r="L30" s="498">
        <v>0</v>
      </c>
      <c r="M30" s="498">
        <v>0</v>
      </c>
      <c r="N30" s="498">
        <v>0</v>
      </c>
      <c r="O30" s="498">
        <f t="shared" si="18"/>
        <v>0</v>
      </c>
      <c r="P30" s="498">
        <f t="shared" si="18"/>
        <v>0</v>
      </c>
      <c r="Q30" s="498">
        <f t="shared" si="17"/>
        <v>2</v>
      </c>
      <c r="R30" s="498">
        <f t="shared" si="17"/>
        <v>2</v>
      </c>
      <c r="S30" s="498">
        <f t="shared" si="17"/>
        <v>0</v>
      </c>
      <c r="T30" s="498">
        <f t="shared" si="17"/>
        <v>4</v>
      </c>
      <c r="U30" s="498">
        <v>0</v>
      </c>
      <c r="V30" s="498">
        <v>3</v>
      </c>
      <c r="W30" s="498">
        <v>0</v>
      </c>
      <c r="X30" s="498">
        <v>0</v>
      </c>
      <c r="Y30" s="498">
        <f t="shared" si="14"/>
        <v>3</v>
      </c>
      <c r="Z30" s="498">
        <v>0</v>
      </c>
      <c r="AA30" s="498">
        <v>0</v>
      </c>
      <c r="AB30" s="498">
        <v>0</v>
      </c>
      <c r="AC30" s="498">
        <f t="shared" si="15"/>
        <v>0</v>
      </c>
      <c r="AD30" s="498">
        <f t="shared" si="16"/>
        <v>0</v>
      </c>
      <c r="AE30" s="498">
        <f t="shared" si="16"/>
        <v>3</v>
      </c>
      <c r="AF30" s="498">
        <f t="shared" si="16"/>
        <v>0</v>
      </c>
      <c r="AG30" s="498">
        <f t="shared" si="16"/>
        <v>0</v>
      </c>
      <c r="AH30" s="498">
        <f t="shared" si="16"/>
        <v>3</v>
      </c>
    </row>
    <row r="31" spans="1:34" ht="21.75">
      <c r="A31" s="496">
        <v>24</v>
      </c>
      <c r="B31" s="497" t="s">
        <v>19</v>
      </c>
      <c r="C31" s="498">
        <v>0</v>
      </c>
      <c r="D31" s="498">
        <v>0</v>
      </c>
      <c r="E31" s="498">
        <v>13</v>
      </c>
      <c r="F31" s="498">
        <v>0</v>
      </c>
      <c r="G31" s="498">
        <f t="shared" si="11"/>
        <v>13</v>
      </c>
      <c r="H31" s="498">
        <v>0</v>
      </c>
      <c r="I31" s="498">
        <v>0</v>
      </c>
      <c r="J31" s="498">
        <v>0</v>
      </c>
      <c r="K31" s="498">
        <f t="shared" si="12"/>
        <v>0</v>
      </c>
      <c r="L31" s="498">
        <v>0</v>
      </c>
      <c r="M31" s="498">
        <v>0</v>
      </c>
      <c r="N31" s="498">
        <v>0</v>
      </c>
      <c r="O31" s="498">
        <f t="shared" si="18"/>
        <v>0</v>
      </c>
      <c r="P31" s="498">
        <f t="shared" si="18"/>
        <v>0</v>
      </c>
      <c r="Q31" s="498">
        <f t="shared" si="17"/>
        <v>0</v>
      </c>
      <c r="R31" s="498">
        <f t="shared" si="17"/>
        <v>13</v>
      </c>
      <c r="S31" s="498">
        <f t="shared" si="17"/>
        <v>0</v>
      </c>
      <c r="T31" s="498">
        <f t="shared" si="17"/>
        <v>13</v>
      </c>
      <c r="U31" s="498">
        <v>0</v>
      </c>
      <c r="V31" s="498">
        <v>0</v>
      </c>
      <c r="W31" s="498">
        <v>0</v>
      </c>
      <c r="X31" s="498">
        <v>0</v>
      </c>
      <c r="Y31" s="498">
        <f t="shared" si="14"/>
        <v>0</v>
      </c>
      <c r="Z31" s="498">
        <v>0</v>
      </c>
      <c r="AA31" s="498">
        <v>0</v>
      </c>
      <c r="AB31" s="498">
        <v>0</v>
      </c>
      <c r="AC31" s="498">
        <f t="shared" si="15"/>
        <v>0</v>
      </c>
      <c r="AD31" s="498">
        <f t="shared" si="16"/>
        <v>0</v>
      </c>
      <c r="AE31" s="498">
        <f t="shared" si="16"/>
        <v>0</v>
      </c>
      <c r="AF31" s="498">
        <f t="shared" si="16"/>
        <v>0</v>
      </c>
      <c r="AG31" s="498">
        <f t="shared" si="16"/>
        <v>0</v>
      </c>
      <c r="AH31" s="498">
        <f t="shared" si="16"/>
        <v>0</v>
      </c>
    </row>
    <row r="32" spans="1:34" ht="21.75">
      <c r="A32" s="496">
        <v>25</v>
      </c>
      <c r="B32" s="497" t="s">
        <v>138</v>
      </c>
      <c r="C32" s="498">
        <v>0</v>
      </c>
      <c r="D32" s="498">
        <v>1</v>
      </c>
      <c r="E32" s="498">
        <v>5</v>
      </c>
      <c r="F32" s="498">
        <v>0</v>
      </c>
      <c r="G32" s="498">
        <f t="shared" si="11"/>
        <v>6</v>
      </c>
      <c r="H32" s="498">
        <v>0</v>
      </c>
      <c r="I32" s="498">
        <v>2</v>
      </c>
      <c r="J32" s="498">
        <v>1</v>
      </c>
      <c r="K32" s="498">
        <f t="shared" si="12"/>
        <v>3</v>
      </c>
      <c r="L32" s="498">
        <v>0</v>
      </c>
      <c r="M32" s="498">
        <v>0</v>
      </c>
      <c r="N32" s="498">
        <v>0</v>
      </c>
      <c r="O32" s="498">
        <f t="shared" si="18"/>
        <v>0</v>
      </c>
      <c r="P32" s="498">
        <f t="shared" si="18"/>
        <v>0</v>
      </c>
      <c r="Q32" s="498">
        <f t="shared" si="17"/>
        <v>1</v>
      </c>
      <c r="R32" s="498">
        <f t="shared" si="17"/>
        <v>7</v>
      </c>
      <c r="S32" s="498">
        <f t="shared" si="17"/>
        <v>1</v>
      </c>
      <c r="T32" s="498">
        <f t="shared" si="17"/>
        <v>9</v>
      </c>
      <c r="U32" s="498">
        <v>0</v>
      </c>
      <c r="V32" s="498">
        <v>0</v>
      </c>
      <c r="W32" s="498">
        <v>0</v>
      </c>
      <c r="X32" s="498">
        <v>0</v>
      </c>
      <c r="Y32" s="498">
        <f t="shared" si="14"/>
        <v>0</v>
      </c>
      <c r="Z32" s="498">
        <v>0</v>
      </c>
      <c r="AA32" s="498">
        <v>0</v>
      </c>
      <c r="AB32" s="498">
        <v>0</v>
      </c>
      <c r="AC32" s="498">
        <f t="shared" si="15"/>
        <v>0</v>
      </c>
      <c r="AD32" s="498">
        <f t="shared" si="16"/>
        <v>0</v>
      </c>
      <c r="AE32" s="498">
        <f t="shared" si="16"/>
        <v>0</v>
      </c>
      <c r="AF32" s="498">
        <f t="shared" si="16"/>
        <v>0</v>
      </c>
      <c r="AG32" s="498">
        <f t="shared" si="16"/>
        <v>0</v>
      </c>
      <c r="AH32" s="498">
        <f t="shared" si="16"/>
        <v>0</v>
      </c>
    </row>
    <row r="33" spans="1:34" ht="21.75">
      <c r="A33" s="496">
        <v>26</v>
      </c>
      <c r="B33" s="509" t="s">
        <v>40</v>
      </c>
      <c r="C33" s="498">
        <v>0</v>
      </c>
      <c r="D33" s="498">
        <v>1</v>
      </c>
      <c r="E33" s="498">
        <v>6</v>
      </c>
      <c r="F33" s="498">
        <v>0</v>
      </c>
      <c r="G33" s="498">
        <f t="shared" si="11"/>
        <v>7</v>
      </c>
      <c r="H33" s="498">
        <v>0</v>
      </c>
      <c r="I33" s="498">
        <v>1</v>
      </c>
      <c r="J33" s="498">
        <v>0</v>
      </c>
      <c r="K33" s="498">
        <f t="shared" si="12"/>
        <v>1</v>
      </c>
      <c r="L33" s="498">
        <v>0</v>
      </c>
      <c r="M33" s="498">
        <v>0</v>
      </c>
      <c r="N33" s="498">
        <v>0</v>
      </c>
      <c r="O33" s="498">
        <f t="shared" si="18"/>
        <v>0</v>
      </c>
      <c r="P33" s="498">
        <f t="shared" si="18"/>
        <v>0</v>
      </c>
      <c r="Q33" s="498">
        <f t="shared" si="17"/>
        <v>1</v>
      </c>
      <c r="R33" s="498">
        <f t="shared" si="17"/>
        <v>7</v>
      </c>
      <c r="S33" s="498">
        <f t="shared" si="17"/>
        <v>0</v>
      </c>
      <c r="T33" s="498">
        <f t="shared" si="17"/>
        <v>8</v>
      </c>
      <c r="U33" s="498">
        <v>1</v>
      </c>
      <c r="V33" s="498">
        <v>3</v>
      </c>
      <c r="W33" s="498">
        <v>0</v>
      </c>
      <c r="X33" s="498">
        <v>0</v>
      </c>
      <c r="Y33" s="498">
        <f t="shared" si="14"/>
        <v>4</v>
      </c>
      <c r="Z33" s="498">
        <v>0</v>
      </c>
      <c r="AA33" s="498">
        <v>0</v>
      </c>
      <c r="AB33" s="498">
        <v>0</v>
      </c>
      <c r="AC33" s="498">
        <f t="shared" si="15"/>
        <v>0</v>
      </c>
      <c r="AD33" s="498">
        <f t="shared" si="16"/>
        <v>1</v>
      </c>
      <c r="AE33" s="498">
        <f t="shared" si="16"/>
        <v>3</v>
      </c>
      <c r="AF33" s="498">
        <f t="shared" si="16"/>
        <v>0</v>
      </c>
      <c r="AG33" s="498">
        <f t="shared" si="16"/>
        <v>0</v>
      </c>
      <c r="AH33" s="498">
        <f t="shared" si="16"/>
        <v>4</v>
      </c>
    </row>
    <row r="34" spans="1:34" ht="21.75">
      <c r="A34" s="496">
        <v>27</v>
      </c>
      <c r="B34" s="499" t="s">
        <v>41</v>
      </c>
      <c r="C34" s="498">
        <v>0</v>
      </c>
      <c r="D34" s="498">
        <v>4</v>
      </c>
      <c r="E34" s="498">
        <v>10</v>
      </c>
      <c r="F34" s="498">
        <v>2</v>
      </c>
      <c r="G34" s="498">
        <f t="shared" si="11"/>
        <v>16</v>
      </c>
      <c r="H34" s="498">
        <v>0</v>
      </c>
      <c r="I34" s="498">
        <v>0</v>
      </c>
      <c r="J34" s="498">
        <v>0</v>
      </c>
      <c r="K34" s="498">
        <f t="shared" si="12"/>
        <v>0</v>
      </c>
      <c r="L34" s="498">
        <v>0</v>
      </c>
      <c r="M34" s="498">
        <v>0</v>
      </c>
      <c r="N34" s="498">
        <v>1</v>
      </c>
      <c r="O34" s="498">
        <f t="shared" si="18"/>
        <v>1</v>
      </c>
      <c r="P34" s="498">
        <f t="shared" si="18"/>
        <v>2</v>
      </c>
      <c r="Q34" s="498">
        <f t="shared" si="17"/>
        <v>4</v>
      </c>
      <c r="R34" s="498">
        <f t="shared" si="17"/>
        <v>10</v>
      </c>
      <c r="S34" s="498">
        <f t="shared" si="17"/>
        <v>3</v>
      </c>
      <c r="T34" s="498">
        <f t="shared" si="17"/>
        <v>17</v>
      </c>
      <c r="U34" s="498">
        <v>1</v>
      </c>
      <c r="V34" s="498">
        <v>1</v>
      </c>
      <c r="W34" s="498">
        <v>0</v>
      </c>
      <c r="X34" s="498">
        <v>0</v>
      </c>
      <c r="Y34" s="498">
        <f t="shared" si="14"/>
        <v>2</v>
      </c>
      <c r="Z34" s="498">
        <v>0</v>
      </c>
      <c r="AA34" s="498">
        <v>0</v>
      </c>
      <c r="AB34" s="498">
        <v>0</v>
      </c>
      <c r="AC34" s="498">
        <f t="shared" si="15"/>
        <v>0</v>
      </c>
      <c r="AD34" s="498">
        <f t="shared" si="16"/>
        <v>1</v>
      </c>
      <c r="AE34" s="498">
        <f t="shared" si="16"/>
        <v>1</v>
      </c>
      <c r="AF34" s="498">
        <f t="shared" si="16"/>
        <v>0</v>
      </c>
      <c r="AG34" s="498">
        <f t="shared" si="16"/>
        <v>0</v>
      </c>
      <c r="AH34" s="498">
        <f t="shared" si="16"/>
        <v>2</v>
      </c>
    </row>
    <row r="35" spans="1:34" ht="21.75">
      <c r="A35" s="496">
        <v>28</v>
      </c>
      <c r="B35" s="497" t="s">
        <v>42</v>
      </c>
      <c r="C35" s="498">
        <v>0</v>
      </c>
      <c r="D35" s="498">
        <v>1</v>
      </c>
      <c r="E35" s="498">
        <v>0</v>
      </c>
      <c r="F35" s="498">
        <v>0</v>
      </c>
      <c r="G35" s="498">
        <f t="shared" si="11"/>
        <v>1</v>
      </c>
      <c r="H35" s="498">
        <v>0</v>
      </c>
      <c r="I35" s="498">
        <v>0</v>
      </c>
      <c r="J35" s="498">
        <v>0</v>
      </c>
      <c r="K35" s="498">
        <f t="shared" si="12"/>
        <v>0</v>
      </c>
      <c r="L35" s="498">
        <v>0</v>
      </c>
      <c r="M35" s="498">
        <v>0</v>
      </c>
      <c r="N35" s="498">
        <v>0</v>
      </c>
      <c r="O35" s="498">
        <f t="shared" si="18"/>
        <v>0</v>
      </c>
      <c r="P35" s="498">
        <f t="shared" si="18"/>
        <v>0</v>
      </c>
      <c r="Q35" s="498">
        <f t="shared" si="17"/>
        <v>1</v>
      </c>
      <c r="R35" s="498">
        <f t="shared" si="17"/>
        <v>0</v>
      </c>
      <c r="S35" s="498">
        <f t="shared" si="17"/>
        <v>0</v>
      </c>
      <c r="T35" s="498">
        <f t="shared" si="17"/>
        <v>1</v>
      </c>
      <c r="U35" s="498">
        <v>0</v>
      </c>
      <c r="V35" s="498">
        <v>0</v>
      </c>
      <c r="W35" s="498">
        <v>0</v>
      </c>
      <c r="X35" s="498">
        <v>0</v>
      </c>
      <c r="Y35" s="498">
        <f t="shared" si="14"/>
        <v>0</v>
      </c>
      <c r="Z35" s="498">
        <v>0</v>
      </c>
      <c r="AA35" s="498">
        <v>0</v>
      </c>
      <c r="AB35" s="498">
        <v>0</v>
      </c>
      <c r="AC35" s="498">
        <f t="shared" si="15"/>
        <v>0</v>
      </c>
      <c r="AD35" s="498">
        <f t="shared" si="16"/>
        <v>0</v>
      </c>
      <c r="AE35" s="498">
        <f t="shared" si="16"/>
        <v>0</v>
      </c>
      <c r="AF35" s="498">
        <f t="shared" si="16"/>
        <v>0</v>
      </c>
      <c r="AG35" s="498">
        <f t="shared" si="16"/>
        <v>0</v>
      </c>
      <c r="AH35" s="498">
        <f t="shared" si="16"/>
        <v>0</v>
      </c>
    </row>
    <row r="36" spans="1:34" ht="21.75">
      <c r="A36" s="496">
        <v>29</v>
      </c>
      <c r="B36" s="510" t="s">
        <v>104</v>
      </c>
      <c r="C36" s="498">
        <v>0</v>
      </c>
      <c r="D36" s="498">
        <v>0</v>
      </c>
      <c r="E36" s="498">
        <v>0</v>
      </c>
      <c r="F36" s="498">
        <v>0</v>
      </c>
      <c r="G36" s="498">
        <f t="shared" si="11"/>
        <v>0</v>
      </c>
      <c r="H36" s="498">
        <v>0</v>
      </c>
      <c r="I36" s="498">
        <v>0</v>
      </c>
      <c r="J36" s="498">
        <v>0</v>
      </c>
      <c r="K36" s="498">
        <f t="shared" si="12"/>
        <v>0</v>
      </c>
      <c r="L36" s="498">
        <v>0</v>
      </c>
      <c r="M36" s="498">
        <v>0</v>
      </c>
      <c r="N36" s="498">
        <v>0</v>
      </c>
      <c r="O36" s="498">
        <f t="shared" si="18"/>
        <v>0</v>
      </c>
      <c r="P36" s="498">
        <f t="shared" si="18"/>
        <v>0</v>
      </c>
      <c r="Q36" s="498">
        <f t="shared" si="17"/>
        <v>0</v>
      </c>
      <c r="R36" s="498">
        <f t="shared" si="17"/>
        <v>0</v>
      </c>
      <c r="S36" s="498">
        <f t="shared" si="17"/>
        <v>0</v>
      </c>
      <c r="T36" s="498">
        <f t="shared" si="17"/>
        <v>0</v>
      </c>
      <c r="U36" s="498">
        <v>0</v>
      </c>
      <c r="V36" s="498">
        <v>0</v>
      </c>
      <c r="W36" s="498">
        <v>0</v>
      </c>
      <c r="X36" s="498">
        <v>0</v>
      </c>
      <c r="Y36" s="498">
        <f t="shared" si="14"/>
        <v>0</v>
      </c>
      <c r="Z36" s="498">
        <v>0</v>
      </c>
      <c r="AA36" s="498">
        <v>0</v>
      </c>
      <c r="AB36" s="498">
        <v>0</v>
      </c>
      <c r="AC36" s="498">
        <f t="shared" si="15"/>
        <v>0</v>
      </c>
      <c r="AD36" s="498">
        <f t="shared" si="16"/>
        <v>0</v>
      </c>
      <c r="AE36" s="498">
        <f t="shared" si="16"/>
        <v>0</v>
      </c>
      <c r="AF36" s="498">
        <f t="shared" si="16"/>
        <v>0</v>
      </c>
      <c r="AG36" s="498">
        <f t="shared" si="16"/>
        <v>0</v>
      </c>
      <c r="AH36" s="498">
        <f t="shared" si="16"/>
        <v>0</v>
      </c>
    </row>
    <row r="37" spans="1:34" ht="21.75">
      <c r="A37" s="496">
        <v>30</v>
      </c>
      <c r="B37" s="497" t="s">
        <v>99</v>
      </c>
      <c r="C37" s="270">
        <v>0</v>
      </c>
      <c r="D37" s="270">
        <v>0</v>
      </c>
      <c r="E37" s="270">
        <v>0</v>
      </c>
      <c r="F37" s="270">
        <v>0</v>
      </c>
      <c r="G37" s="498">
        <f t="shared" si="11"/>
        <v>0</v>
      </c>
      <c r="H37" s="270">
        <v>0</v>
      </c>
      <c r="I37" s="270">
        <v>0</v>
      </c>
      <c r="J37" s="270">
        <v>0</v>
      </c>
      <c r="K37" s="498">
        <f t="shared" si="12"/>
        <v>0</v>
      </c>
      <c r="L37" s="270">
        <v>0</v>
      </c>
      <c r="M37" s="270">
        <v>0</v>
      </c>
      <c r="N37" s="270">
        <v>0</v>
      </c>
      <c r="O37" s="498">
        <f t="shared" si="18"/>
        <v>0</v>
      </c>
      <c r="P37" s="270">
        <f t="shared" si="18"/>
        <v>0</v>
      </c>
      <c r="Q37" s="270">
        <f t="shared" si="17"/>
        <v>0</v>
      </c>
      <c r="R37" s="270">
        <f t="shared" si="17"/>
        <v>0</v>
      </c>
      <c r="S37" s="270">
        <f t="shared" si="17"/>
        <v>0</v>
      </c>
      <c r="T37" s="498">
        <f t="shared" si="17"/>
        <v>0</v>
      </c>
      <c r="U37" s="270">
        <v>0</v>
      </c>
      <c r="V37" s="270">
        <v>0</v>
      </c>
      <c r="W37" s="270">
        <v>0</v>
      </c>
      <c r="X37" s="270">
        <v>0</v>
      </c>
      <c r="Y37" s="498">
        <f t="shared" si="14"/>
        <v>0</v>
      </c>
      <c r="Z37" s="270">
        <v>0</v>
      </c>
      <c r="AA37" s="270">
        <v>0</v>
      </c>
      <c r="AB37" s="270">
        <v>0</v>
      </c>
      <c r="AC37" s="498">
        <f t="shared" si="15"/>
        <v>0</v>
      </c>
      <c r="AD37" s="270">
        <f t="shared" si="16"/>
        <v>0</v>
      </c>
      <c r="AE37" s="270">
        <f t="shared" si="16"/>
        <v>0</v>
      </c>
      <c r="AF37" s="270">
        <f t="shared" si="16"/>
        <v>0</v>
      </c>
      <c r="AG37" s="270">
        <f t="shared" si="16"/>
        <v>0</v>
      </c>
      <c r="AH37" s="498">
        <f t="shared" si="16"/>
        <v>0</v>
      </c>
    </row>
    <row r="38" spans="1:34" ht="21.75">
      <c r="A38" s="496">
        <v>31</v>
      </c>
      <c r="B38" s="497" t="s">
        <v>98</v>
      </c>
      <c r="C38" s="270">
        <v>0</v>
      </c>
      <c r="D38" s="270">
        <v>0</v>
      </c>
      <c r="E38" s="270">
        <v>0</v>
      </c>
      <c r="F38" s="270">
        <v>0</v>
      </c>
      <c r="G38" s="498">
        <f t="shared" si="11"/>
        <v>0</v>
      </c>
      <c r="H38" s="270">
        <v>0</v>
      </c>
      <c r="I38" s="270">
        <v>0</v>
      </c>
      <c r="J38" s="270">
        <v>0</v>
      </c>
      <c r="K38" s="498">
        <f t="shared" si="12"/>
        <v>0</v>
      </c>
      <c r="L38" s="270">
        <v>0</v>
      </c>
      <c r="M38" s="270">
        <v>0</v>
      </c>
      <c r="N38" s="270">
        <v>0</v>
      </c>
      <c r="O38" s="498">
        <f t="shared" si="18"/>
        <v>0</v>
      </c>
      <c r="P38" s="270">
        <f t="shared" si="18"/>
        <v>0</v>
      </c>
      <c r="Q38" s="270">
        <f t="shared" si="17"/>
        <v>0</v>
      </c>
      <c r="R38" s="270">
        <f t="shared" si="17"/>
        <v>0</v>
      </c>
      <c r="S38" s="270">
        <f t="shared" si="17"/>
        <v>0</v>
      </c>
      <c r="T38" s="498">
        <f t="shared" si="17"/>
        <v>0</v>
      </c>
      <c r="U38" s="270">
        <v>0</v>
      </c>
      <c r="V38" s="270">
        <v>0</v>
      </c>
      <c r="W38" s="270">
        <v>0</v>
      </c>
      <c r="X38" s="270">
        <v>0</v>
      </c>
      <c r="Y38" s="498">
        <f t="shared" si="14"/>
        <v>0</v>
      </c>
      <c r="Z38" s="270">
        <v>0</v>
      </c>
      <c r="AA38" s="270">
        <v>0</v>
      </c>
      <c r="AB38" s="270">
        <v>0</v>
      </c>
      <c r="AC38" s="498">
        <f t="shared" si="15"/>
        <v>0</v>
      </c>
      <c r="AD38" s="270">
        <f t="shared" si="16"/>
        <v>0</v>
      </c>
      <c r="AE38" s="270">
        <f t="shared" si="16"/>
        <v>0</v>
      </c>
      <c r="AF38" s="270">
        <f t="shared" si="16"/>
        <v>0</v>
      </c>
      <c r="AG38" s="270">
        <f t="shared" si="16"/>
        <v>0</v>
      </c>
      <c r="AH38" s="498">
        <f t="shared" si="16"/>
        <v>0</v>
      </c>
    </row>
    <row r="39" spans="1:34" ht="21.75">
      <c r="A39" s="496">
        <v>32</v>
      </c>
      <c r="B39" s="510" t="s">
        <v>103</v>
      </c>
      <c r="C39" s="270">
        <v>0</v>
      </c>
      <c r="D39" s="270">
        <v>0</v>
      </c>
      <c r="E39" s="270">
        <v>0</v>
      </c>
      <c r="F39" s="270">
        <v>0</v>
      </c>
      <c r="G39" s="498">
        <f t="shared" si="11"/>
        <v>0</v>
      </c>
      <c r="H39" s="270">
        <v>0</v>
      </c>
      <c r="I39" s="270">
        <v>0</v>
      </c>
      <c r="J39" s="270">
        <v>0</v>
      </c>
      <c r="K39" s="498">
        <f t="shared" si="12"/>
        <v>0</v>
      </c>
      <c r="L39" s="270">
        <v>0</v>
      </c>
      <c r="M39" s="270">
        <v>0</v>
      </c>
      <c r="N39" s="270">
        <v>0</v>
      </c>
      <c r="O39" s="498">
        <f t="shared" si="18"/>
        <v>0</v>
      </c>
      <c r="P39" s="270">
        <f t="shared" si="18"/>
        <v>0</v>
      </c>
      <c r="Q39" s="270">
        <f t="shared" si="17"/>
        <v>0</v>
      </c>
      <c r="R39" s="270">
        <f t="shared" si="17"/>
        <v>0</v>
      </c>
      <c r="S39" s="270">
        <f t="shared" si="17"/>
        <v>0</v>
      </c>
      <c r="T39" s="498">
        <f t="shared" si="17"/>
        <v>0</v>
      </c>
      <c r="U39" s="270">
        <v>0</v>
      </c>
      <c r="V39" s="270">
        <v>0</v>
      </c>
      <c r="W39" s="270">
        <v>0</v>
      </c>
      <c r="X39" s="270">
        <v>0</v>
      </c>
      <c r="Y39" s="498">
        <f t="shared" si="14"/>
        <v>0</v>
      </c>
      <c r="Z39" s="270">
        <v>0</v>
      </c>
      <c r="AA39" s="270">
        <v>0</v>
      </c>
      <c r="AB39" s="270">
        <v>0</v>
      </c>
      <c r="AC39" s="498">
        <f t="shared" si="15"/>
        <v>0</v>
      </c>
      <c r="AD39" s="270">
        <f t="shared" si="16"/>
        <v>0</v>
      </c>
      <c r="AE39" s="270">
        <f t="shared" si="16"/>
        <v>0</v>
      </c>
      <c r="AF39" s="270">
        <f t="shared" si="16"/>
        <v>0</v>
      </c>
      <c r="AG39" s="270">
        <f t="shared" si="16"/>
        <v>0</v>
      </c>
      <c r="AH39" s="498">
        <f t="shared" si="16"/>
        <v>0</v>
      </c>
    </row>
    <row r="40" spans="1:34" ht="21.75">
      <c r="A40" s="496">
        <v>33</v>
      </c>
      <c r="B40" s="499" t="s">
        <v>242</v>
      </c>
      <c r="C40" s="270">
        <v>0</v>
      </c>
      <c r="D40" s="270">
        <v>0</v>
      </c>
      <c r="E40" s="270">
        <v>0</v>
      </c>
      <c r="F40" s="270">
        <v>0</v>
      </c>
      <c r="G40" s="498">
        <f t="shared" si="11"/>
        <v>0</v>
      </c>
      <c r="H40" s="270">
        <v>0</v>
      </c>
      <c r="I40" s="270">
        <v>0</v>
      </c>
      <c r="J40" s="270">
        <v>0</v>
      </c>
      <c r="K40" s="498">
        <f t="shared" si="12"/>
        <v>0</v>
      </c>
      <c r="L40" s="270">
        <v>0</v>
      </c>
      <c r="M40" s="270">
        <v>0</v>
      </c>
      <c r="N40" s="270">
        <v>0</v>
      </c>
      <c r="O40" s="498">
        <f t="shared" si="18"/>
        <v>0</v>
      </c>
      <c r="P40" s="270">
        <f t="shared" si="18"/>
        <v>0</v>
      </c>
      <c r="Q40" s="270">
        <f t="shared" si="17"/>
        <v>0</v>
      </c>
      <c r="R40" s="270">
        <f t="shared" si="17"/>
        <v>0</v>
      </c>
      <c r="S40" s="270">
        <f t="shared" si="17"/>
        <v>0</v>
      </c>
      <c r="T40" s="498">
        <f t="shared" si="17"/>
        <v>0</v>
      </c>
      <c r="U40" s="270">
        <v>0</v>
      </c>
      <c r="V40" s="270">
        <v>0</v>
      </c>
      <c r="W40" s="270">
        <v>0</v>
      </c>
      <c r="X40" s="270">
        <v>0</v>
      </c>
      <c r="Y40" s="498">
        <f t="shared" si="14"/>
        <v>0</v>
      </c>
      <c r="Z40" s="270">
        <v>0</v>
      </c>
      <c r="AA40" s="270">
        <v>0</v>
      </c>
      <c r="AB40" s="270">
        <v>0</v>
      </c>
      <c r="AC40" s="498">
        <f t="shared" si="15"/>
        <v>0</v>
      </c>
      <c r="AD40" s="270">
        <f t="shared" si="16"/>
        <v>0</v>
      </c>
      <c r="AE40" s="270">
        <f t="shared" si="16"/>
        <v>0</v>
      </c>
      <c r="AF40" s="270">
        <f t="shared" si="16"/>
        <v>0</v>
      </c>
      <c r="AG40" s="270">
        <f t="shared" si="16"/>
        <v>0</v>
      </c>
      <c r="AH40" s="498">
        <f t="shared" si="16"/>
        <v>0</v>
      </c>
    </row>
    <row r="41" spans="1:34" ht="21.75">
      <c r="A41" s="496">
        <v>34</v>
      </c>
      <c r="B41" s="497" t="s">
        <v>121</v>
      </c>
      <c r="C41" s="270">
        <v>0</v>
      </c>
      <c r="D41" s="270">
        <v>0</v>
      </c>
      <c r="E41" s="270">
        <v>0</v>
      </c>
      <c r="F41" s="270">
        <v>0</v>
      </c>
      <c r="G41" s="498">
        <f t="shared" si="11"/>
        <v>0</v>
      </c>
      <c r="H41" s="270">
        <v>0</v>
      </c>
      <c r="I41" s="270">
        <v>0</v>
      </c>
      <c r="J41" s="270">
        <v>0</v>
      </c>
      <c r="K41" s="498">
        <f t="shared" si="12"/>
        <v>0</v>
      </c>
      <c r="L41" s="270">
        <v>0</v>
      </c>
      <c r="M41" s="270">
        <v>0</v>
      </c>
      <c r="N41" s="270">
        <v>0</v>
      </c>
      <c r="O41" s="498">
        <f t="shared" si="18"/>
        <v>0</v>
      </c>
      <c r="P41" s="270">
        <f t="shared" si="18"/>
        <v>0</v>
      </c>
      <c r="Q41" s="270">
        <f t="shared" si="17"/>
        <v>0</v>
      </c>
      <c r="R41" s="270">
        <f t="shared" si="17"/>
        <v>0</v>
      </c>
      <c r="S41" s="270">
        <f t="shared" si="17"/>
        <v>0</v>
      </c>
      <c r="T41" s="498">
        <f t="shared" si="17"/>
        <v>0</v>
      </c>
      <c r="U41" s="270">
        <v>0</v>
      </c>
      <c r="V41" s="270">
        <v>0</v>
      </c>
      <c r="W41" s="270">
        <v>0</v>
      </c>
      <c r="X41" s="270">
        <v>0</v>
      </c>
      <c r="Y41" s="498">
        <f t="shared" si="14"/>
        <v>0</v>
      </c>
      <c r="Z41" s="270">
        <v>0</v>
      </c>
      <c r="AA41" s="270">
        <v>0</v>
      </c>
      <c r="AB41" s="270">
        <v>0</v>
      </c>
      <c r="AC41" s="498">
        <f t="shared" si="15"/>
        <v>0</v>
      </c>
      <c r="AD41" s="270">
        <f t="shared" si="16"/>
        <v>0</v>
      </c>
      <c r="AE41" s="270">
        <f t="shared" si="16"/>
        <v>0</v>
      </c>
      <c r="AF41" s="270">
        <f t="shared" si="16"/>
        <v>0</v>
      </c>
      <c r="AG41" s="270">
        <f t="shared" si="16"/>
        <v>0</v>
      </c>
      <c r="AH41" s="498">
        <f t="shared" si="16"/>
        <v>0</v>
      </c>
    </row>
    <row r="42" spans="1:34" ht="21.75">
      <c r="A42" s="496">
        <v>35</v>
      </c>
      <c r="B42" s="497" t="s">
        <v>115</v>
      </c>
      <c r="C42" s="270">
        <v>0</v>
      </c>
      <c r="D42" s="270">
        <v>0</v>
      </c>
      <c r="E42" s="270">
        <v>0</v>
      </c>
      <c r="F42" s="270">
        <v>0</v>
      </c>
      <c r="G42" s="498">
        <f t="shared" si="11"/>
        <v>0</v>
      </c>
      <c r="H42" s="270">
        <v>0</v>
      </c>
      <c r="I42" s="270">
        <v>0</v>
      </c>
      <c r="J42" s="270">
        <v>0</v>
      </c>
      <c r="K42" s="498">
        <f t="shared" si="12"/>
        <v>0</v>
      </c>
      <c r="L42" s="270">
        <v>0</v>
      </c>
      <c r="M42" s="270">
        <v>0</v>
      </c>
      <c r="N42" s="270">
        <v>0</v>
      </c>
      <c r="O42" s="498">
        <f t="shared" si="18"/>
        <v>0</v>
      </c>
      <c r="P42" s="270">
        <f t="shared" si="18"/>
        <v>0</v>
      </c>
      <c r="Q42" s="270">
        <f t="shared" si="17"/>
        <v>0</v>
      </c>
      <c r="R42" s="270">
        <f t="shared" si="17"/>
        <v>0</v>
      </c>
      <c r="S42" s="270">
        <f t="shared" si="17"/>
        <v>0</v>
      </c>
      <c r="T42" s="498">
        <f t="shared" si="17"/>
        <v>0</v>
      </c>
      <c r="U42" s="270">
        <v>0</v>
      </c>
      <c r="V42" s="270">
        <v>0</v>
      </c>
      <c r="W42" s="270">
        <v>0</v>
      </c>
      <c r="X42" s="270">
        <v>0</v>
      </c>
      <c r="Y42" s="498">
        <f t="shared" si="14"/>
        <v>0</v>
      </c>
      <c r="Z42" s="270">
        <v>0</v>
      </c>
      <c r="AA42" s="270">
        <v>0</v>
      </c>
      <c r="AB42" s="270">
        <v>0</v>
      </c>
      <c r="AC42" s="498">
        <f t="shared" si="15"/>
        <v>0</v>
      </c>
      <c r="AD42" s="270">
        <f t="shared" si="16"/>
        <v>0</v>
      </c>
      <c r="AE42" s="270">
        <f t="shared" si="16"/>
        <v>0</v>
      </c>
      <c r="AF42" s="270">
        <f t="shared" si="16"/>
        <v>0</v>
      </c>
      <c r="AG42" s="270">
        <f t="shared" si="16"/>
        <v>0</v>
      </c>
      <c r="AH42" s="498">
        <f t="shared" si="16"/>
        <v>0</v>
      </c>
    </row>
    <row r="43" spans="1:34" ht="21.75">
      <c r="A43" s="496">
        <v>36</v>
      </c>
      <c r="B43" s="497" t="s">
        <v>122</v>
      </c>
      <c r="C43" s="270">
        <v>0</v>
      </c>
      <c r="D43" s="270">
        <v>0</v>
      </c>
      <c r="E43" s="270">
        <v>0</v>
      </c>
      <c r="F43" s="270">
        <v>0</v>
      </c>
      <c r="G43" s="498">
        <f t="shared" si="11"/>
        <v>0</v>
      </c>
      <c r="H43" s="270">
        <v>0</v>
      </c>
      <c r="I43" s="270">
        <v>0</v>
      </c>
      <c r="J43" s="270">
        <v>0</v>
      </c>
      <c r="K43" s="498">
        <f t="shared" si="12"/>
        <v>0</v>
      </c>
      <c r="L43" s="270">
        <v>0</v>
      </c>
      <c r="M43" s="270">
        <v>0</v>
      </c>
      <c r="N43" s="270">
        <v>0</v>
      </c>
      <c r="O43" s="498">
        <f aca="true" t="shared" si="19" ref="O43:P67">SUM(L43:N43)</f>
        <v>0</v>
      </c>
      <c r="P43" s="270">
        <f t="shared" si="19"/>
        <v>0</v>
      </c>
      <c r="Q43" s="270">
        <f t="shared" si="17"/>
        <v>0</v>
      </c>
      <c r="R43" s="270">
        <f t="shared" si="17"/>
        <v>0</v>
      </c>
      <c r="S43" s="270">
        <f t="shared" si="17"/>
        <v>0</v>
      </c>
      <c r="T43" s="498">
        <f t="shared" si="17"/>
        <v>0</v>
      </c>
      <c r="U43" s="270">
        <v>0</v>
      </c>
      <c r="V43" s="270">
        <v>0</v>
      </c>
      <c r="W43" s="270">
        <v>0</v>
      </c>
      <c r="X43" s="270">
        <v>0</v>
      </c>
      <c r="Y43" s="498">
        <f t="shared" si="14"/>
        <v>0</v>
      </c>
      <c r="Z43" s="270">
        <v>0</v>
      </c>
      <c r="AA43" s="270">
        <v>0</v>
      </c>
      <c r="AB43" s="270">
        <v>0</v>
      </c>
      <c r="AC43" s="498">
        <f t="shared" si="15"/>
        <v>0</v>
      </c>
      <c r="AD43" s="270">
        <f t="shared" si="16"/>
        <v>0</v>
      </c>
      <c r="AE43" s="270">
        <f t="shared" si="16"/>
        <v>0</v>
      </c>
      <c r="AF43" s="270">
        <f t="shared" si="16"/>
        <v>0</v>
      </c>
      <c r="AG43" s="270">
        <f t="shared" si="16"/>
        <v>0</v>
      </c>
      <c r="AH43" s="498">
        <f t="shared" si="16"/>
        <v>0</v>
      </c>
    </row>
    <row r="44" spans="1:34" ht="21.75">
      <c r="A44" s="496">
        <v>37</v>
      </c>
      <c r="B44" s="510" t="s">
        <v>248</v>
      </c>
      <c r="C44" s="270">
        <v>0</v>
      </c>
      <c r="D44" s="270">
        <v>0</v>
      </c>
      <c r="E44" s="270">
        <v>0</v>
      </c>
      <c r="F44" s="270">
        <v>0</v>
      </c>
      <c r="G44" s="498">
        <f t="shared" si="11"/>
        <v>0</v>
      </c>
      <c r="H44" s="270">
        <v>0</v>
      </c>
      <c r="I44" s="270">
        <v>0</v>
      </c>
      <c r="J44" s="270">
        <v>0</v>
      </c>
      <c r="K44" s="498">
        <f t="shared" si="12"/>
        <v>0</v>
      </c>
      <c r="L44" s="270">
        <v>0</v>
      </c>
      <c r="M44" s="270">
        <v>0</v>
      </c>
      <c r="N44" s="270">
        <v>0</v>
      </c>
      <c r="O44" s="498">
        <f t="shared" si="19"/>
        <v>0</v>
      </c>
      <c r="P44" s="270">
        <f t="shared" si="19"/>
        <v>0</v>
      </c>
      <c r="Q44" s="270">
        <f t="shared" si="17"/>
        <v>0</v>
      </c>
      <c r="R44" s="270">
        <f t="shared" si="17"/>
        <v>0</v>
      </c>
      <c r="S44" s="270">
        <f t="shared" si="17"/>
        <v>0</v>
      </c>
      <c r="T44" s="498">
        <f t="shared" si="17"/>
        <v>0</v>
      </c>
      <c r="U44" s="270">
        <v>0</v>
      </c>
      <c r="V44" s="270">
        <v>0</v>
      </c>
      <c r="W44" s="270">
        <v>0</v>
      </c>
      <c r="X44" s="270">
        <v>0</v>
      </c>
      <c r="Y44" s="498">
        <f t="shared" si="14"/>
        <v>0</v>
      </c>
      <c r="Z44" s="270">
        <v>0</v>
      </c>
      <c r="AA44" s="270">
        <v>0</v>
      </c>
      <c r="AB44" s="270">
        <v>0</v>
      </c>
      <c r="AC44" s="498">
        <f t="shared" si="15"/>
        <v>0</v>
      </c>
      <c r="AD44" s="270">
        <f t="shared" si="16"/>
        <v>0</v>
      </c>
      <c r="AE44" s="270">
        <f t="shared" si="16"/>
        <v>0</v>
      </c>
      <c r="AF44" s="270">
        <f t="shared" si="16"/>
        <v>0</v>
      </c>
      <c r="AG44" s="270">
        <f t="shared" si="16"/>
        <v>0</v>
      </c>
      <c r="AH44" s="498">
        <f t="shared" si="16"/>
        <v>0</v>
      </c>
    </row>
    <row r="45" spans="1:34" ht="21.75">
      <c r="A45" s="496">
        <v>38</v>
      </c>
      <c r="B45" s="497" t="s">
        <v>181</v>
      </c>
      <c r="C45" s="270">
        <v>0</v>
      </c>
      <c r="D45" s="270">
        <v>0</v>
      </c>
      <c r="E45" s="270">
        <v>0</v>
      </c>
      <c r="F45" s="270">
        <v>0</v>
      </c>
      <c r="G45" s="498">
        <f t="shared" si="11"/>
        <v>0</v>
      </c>
      <c r="H45" s="270">
        <v>0</v>
      </c>
      <c r="I45" s="270">
        <v>0</v>
      </c>
      <c r="J45" s="270">
        <v>0</v>
      </c>
      <c r="K45" s="498">
        <f t="shared" si="12"/>
        <v>0</v>
      </c>
      <c r="L45" s="270">
        <v>0</v>
      </c>
      <c r="M45" s="270">
        <v>0</v>
      </c>
      <c r="N45" s="270">
        <v>0</v>
      </c>
      <c r="O45" s="498">
        <f t="shared" si="19"/>
        <v>0</v>
      </c>
      <c r="P45" s="270">
        <f t="shared" si="19"/>
        <v>0</v>
      </c>
      <c r="Q45" s="270">
        <f t="shared" si="17"/>
        <v>0</v>
      </c>
      <c r="R45" s="270">
        <f t="shared" si="17"/>
        <v>0</v>
      </c>
      <c r="S45" s="270">
        <f t="shared" si="17"/>
        <v>0</v>
      </c>
      <c r="T45" s="498">
        <f t="shared" si="17"/>
        <v>0</v>
      </c>
      <c r="U45" s="270">
        <v>0</v>
      </c>
      <c r="V45" s="270">
        <v>0</v>
      </c>
      <c r="W45" s="270">
        <v>0</v>
      </c>
      <c r="X45" s="270">
        <v>0</v>
      </c>
      <c r="Y45" s="498">
        <f t="shared" si="14"/>
        <v>0</v>
      </c>
      <c r="Z45" s="270">
        <v>0</v>
      </c>
      <c r="AA45" s="270">
        <v>0</v>
      </c>
      <c r="AB45" s="270">
        <v>0</v>
      </c>
      <c r="AC45" s="498">
        <f t="shared" si="15"/>
        <v>0</v>
      </c>
      <c r="AD45" s="270">
        <f t="shared" si="16"/>
        <v>0</v>
      </c>
      <c r="AE45" s="270">
        <f t="shared" si="16"/>
        <v>0</v>
      </c>
      <c r="AF45" s="270">
        <f t="shared" si="16"/>
        <v>0</v>
      </c>
      <c r="AG45" s="270">
        <f t="shared" si="16"/>
        <v>0</v>
      </c>
      <c r="AH45" s="498">
        <f t="shared" si="16"/>
        <v>0</v>
      </c>
    </row>
    <row r="46" spans="1:34" ht="21.75">
      <c r="A46" s="496">
        <v>39</v>
      </c>
      <c r="B46" s="497" t="s">
        <v>182</v>
      </c>
      <c r="C46" s="270">
        <v>0</v>
      </c>
      <c r="D46" s="270">
        <v>0</v>
      </c>
      <c r="E46" s="270">
        <v>0</v>
      </c>
      <c r="F46" s="270">
        <v>0</v>
      </c>
      <c r="G46" s="498">
        <f t="shared" si="11"/>
        <v>0</v>
      </c>
      <c r="H46" s="270">
        <v>0</v>
      </c>
      <c r="I46" s="270">
        <v>0</v>
      </c>
      <c r="J46" s="270">
        <v>0</v>
      </c>
      <c r="K46" s="498">
        <f t="shared" si="12"/>
        <v>0</v>
      </c>
      <c r="L46" s="270">
        <v>0</v>
      </c>
      <c r="M46" s="270">
        <v>0</v>
      </c>
      <c r="N46" s="270">
        <v>0</v>
      </c>
      <c r="O46" s="498">
        <f t="shared" si="19"/>
        <v>0</v>
      </c>
      <c r="P46" s="270">
        <f t="shared" si="19"/>
        <v>0</v>
      </c>
      <c r="Q46" s="270">
        <f t="shared" si="17"/>
        <v>0</v>
      </c>
      <c r="R46" s="270">
        <f t="shared" si="17"/>
        <v>0</v>
      </c>
      <c r="S46" s="270">
        <f t="shared" si="17"/>
        <v>0</v>
      </c>
      <c r="T46" s="498">
        <f t="shared" si="17"/>
        <v>0</v>
      </c>
      <c r="U46" s="270">
        <v>0</v>
      </c>
      <c r="V46" s="270">
        <v>0</v>
      </c>
      <c r="W46" s="270">
        <v>0</v>
      </c>
      <c r="X46" s="270">
        <v>0</v>
      </c>
      <c r="Y46" s="498">
        <f t="shared" si="14"/>
        <v>0</v>
      </c>
      <c r="Z46" s="270">
        <v>0</v>
      </c>
      <c r="AA46" s="270">
        <v>0</v>
      </c>
      <c r="AB46" s="270">
        <v>0</v>
      </c>
      <c r="AC46" s="498">
        <f t="shared" si="15"/>
        <v>0</v>
      </c>
      <c r="AD46" s="270">
        <f t="shared" si="16"/>
        <v>0</v>
      </c>
      <c r="AE46" s="270">
        <f t="shared" si="16"/>
        <v>0</v>
      </c>
      <c r="AF46" s="270">
        <f t="shared" si="16"/>
        <v>0</v>
      </c>
      <c r="AG46" s="270">
        <f t="shared" si="16"/>
        <v>0</v>
      </c>
      <c r="AH46" s="498">
        <f t="shared" si="16"/>
        <v>0</v>
      </c>
    </row>
    <row r="47" spans="1:34" ht="21.75">
      <c r="A47" s="496">
        <v>40</v>
      </c>
      <c r="B47" s="497" t="s">
        <v>183</v>
      </c>
      <c r="C47" s="270">
        <v>0</v>
      </c>
      <c r="D47" s="270">
        <v>0</v>
      </c>
      <c r="E47" s="270">
        <v>0</v>
      </c>
      <c r="F47" s="270">
        <v>0</v>
      </c>
      <c r="G47" s="498">
        <f t="shared" si="11"/>
        <v>0</v>
      </c>
      <c r="H47" s="270">
        <v>0</v>
      </c>
      <c r="I47" s="270">
        <v>0</v>
      </c>
      <c r="J47" s="270">
        <v>0</v>
      </c>
      <c r="K47" s="498">
        <f t="shared" si="12"/>
        <v>0</v>
      </c>
      <c r="L47" s="270">
        <v>0</v>
      </c>
      <c r="M47" s="270">
        <v>0</v>
      </c>
      <c r="N47" s="270">
        <v>0</v>
      </c>
      <c r="O47" s="498">
        <f t="shared" si="19"/>
        <v>0</v>
      </c>
      <c r="P47" s="270">
        <f t="shared" si="19"/>
        <v>0</v>
      </c>
      <c r="Q47" s="270">
        <f t="shared" si="17"/>
        <v>0</v>
      </c>
      <c r="R47" s="270">
        <f t="shared" si="17"/>
        <v>0</v>
      </c>
      <c r="S47" s="270">
        <f t="shared" si="17"/>
        <v>0</v>
      </c>
      <c r="T47" s="498">
        <f t="shared" si="17"/>
        <v>0</v>
      </c>
      <c r="U47" s="270">
        <v>0</v>
      </c>
      <c r="V47" s="270">
        <v>0</v>
      </c>
      <c r="W47" s="270">
        <v>0</v>
      </c>
      <c r="X47" s="270">
        <v>0</v>
      </c>
      <c r="Y47" s="498">
        <f t="shared" si="14"/>
        <v>0</v>
      </c>
      <c r="Z47" s="270">
        <v>0</v>
      </c>
      <c r="AA47" s="270">
        <v>0</v>
      </c>
      <c r="AB47" s="270">
        <v>0</v>
      </c>
      <c r="AC47" s="498">
        <f t="shared" si="15"/>
        <v>0</v>
      </c>
      <c r="AD47" s="270">
        <f t="shared" si="16"/>
        <v>0</v>
      </c>
      <c r="AE47" s="270">
        <f t="shared" si="16"/>
        <v>0</v>
      </c>
      <c r="AF47" s="270">
        <f t="shared" si="16"/>
        <v>0</v>
      </c>
      <c r="AG47" s="270">
        <f t="shared" si="16"/>
        <v>0</v>
      </c>
      <c r="AH47" s="498">
        <f t="shared" si="16"/>
        <v>0</v>
      </c>
    </row>
    <row r="48" spans="1:34" ht="21.75">
      <c r="A48" s="496">
        <v>41</v>
      </c>
      <c r="B48" s="497" t="s">
        <v>163</v>
      </c>
      <c r="C48" s="498">
        <v>0</v>
      </c>
      <c r="D48" s="498">
        <v>6</v>
      </c>
      <c r="E48" s="498">
        <v>3</v>
      </c>
      <c r="F48" s="498">
        <v>0</v>
      </c>
      <c r="G48" s="498">
        <f t="shared" si="11"/>
        <v>9</v>
      </c>
      <c r="H48" s="498">
        <v>0</v>
      </c>
      <c r="I48" s="498">
        <v>0</v>
      </c>
      <c r="J48" s="498">
        <v>0</v>
      </c>
      <c r="K48" s="498">
        <f t="shared" si="12"/>
        <v>0</v>
      </c>
      <c r="L48" s="498">
        <v>0</v>
      </c>
      <c r="M48" s="498">
        <v>0</v>
      </c>
      <c r="N48" s="498">
        <v>0</v>
      </c>
      <c r="O48" s="498">
        <f t="shared" si="19"/>
        <v>0</v>
      </c>
      <c r="P48" s="498">
        <f t="shared" si="19"/>
        <v>0</v>
      </c>
      <c r="Q48" s="498">
        <f t="shared" si="17"/>
        <v>6</v>
      </c>
      <c r="R48" s="498">
        <f t="shared" si="17"/>
        <v>3</v>
      </c>
      <c r="S48" s="498">
        <f t="shared" si="17"/>
        <v>0</v>
      </c>
      <c r="T48" s="498">
        <f t="shared" si="17"/>
        <v>9</v>
      </c>
      <c r="U48" s="498">
        <v>0</v>
      </c>
      <c r="V48" s="498">
        <v>2</v>
      </c>
      <c r="W48" s="498">
        <v>1</v>
      </c>
      <c r="X48" s="498">
        <v>0</v>
      </c>
      <c r="Y48" s="498">
        <f t="shared" si="14"/>
        <v>3</v>
      </c>
      <c r="Z48" s="498">
        <v>0</v>
      </c>
      <c r="AA48" s="498">
        <v>0</v>
      </c>
      <c r="AB48" s="498">
        <v>0</v>
      </c>
      <c r="AC48" s="498">
        <f t="shared" si="15"/>
        <v>0</v>
      </c>
      <c r="AD48" s="498">
        <f t="shared" si="16"/>
        <v>0</v>
      </c>
      <c r="AE48" s="498">
        <f t="shared" si="16"/>
        <v>2</v>
      </c>
      <c r="AF48" s="498">
        <f t="shared" si="16"/>
        <v>1</v>
      </c>
      <c r="AG48" s="498">
        <f t="shared" si="16"/>
        <v>0</v>
      </c>
      <c r="AH48" s="498">
        <f t="shared" si="16"/>
        <v>3</v>
      </c>
    </row>
    <row r="49" spans="1:34" ht="21.75">
      <c r="A49" s="496">
        <v>42</v>
      </c>
      <c r="B49" s="497" t="s">
        <v>164</v>
      </c>
      <c r="C49" s="498">
        <v>0</v>
      </c>
      <c r="D49" s="498">
        <v>8</v>
      </c>
      <c r="E49" s="498">
        <v>2</v>
      </c>
      <c r="F49" s="498">
        <v>0</v>
      </c>
      <c r="G49" s="498">
        <f t="shared" si="11"/>
        <v>10</v>
      </c>
      <c r="H49" s="498">
        <v>0</v>
      </c>
      <c r="I49" s="498">
        <v>0</v>
      </c>
      <c r="J49" s="498">
        <v>0</v>
      </c>
      <c r="K49" s="498">
        <f t="shared" si="12"/>
        <v>0</v>
      </c>
      <c r="L49" s="498">
        <v>0</v>
      </c>
      <c r="M49" s="498">
        <v>0</v>
      </c>
      <c r="N49" s="498">
        <v>0</v>
      </c>
      <c r="O49" s="498">
        <f t="shared" si="19"/>
        <v>0</v>
      </c>
      <c r="P49" s="498">
        <f t="shared" si="19"/>
        <v>0</v>
      </c>
      <c r="Q49" s="498">
        <f t="shared" si="17"/>
        <v>8</v>
      </c>
      <c r="R49" s="498">
        <f t="shared" si="17"/>
        <v>2</v>
      </c>
      <c r="S49" s="498">
        <f t="shared" si="17"/>
        <v>0</v>
      </c>
      <c r="T49" s="498">
        <f t="shared" si="17"/>
        <v>10</v>
      </c>
      <c r="U49" s="498">
        <v>0</v>
      </c>
      <c r="V49" s="498">
        <v>1</v>
      </c>
      <c r="W49" s="498">
        <v>0</v>
      </c>
      <c r="X49" s="498">
        <v>0</v>
      </c>
      <c r="Y49" s="498">
        <f t="shared" si="14"/>
        <v>1</v>
      </c>
      <c r="Z49" s="498">
        <v>0</v>
      </c>
      <c r="AA49" s="498">
        <v>0</v>
      </c>
      <c r="AB49" s="498">
        <v>0</v>
      </c>
      <c r="AC49" s="498">
        <f t="shared" si="15"/>
        <v>0</v>
      </c>
      <c r="AD49" s="498">
        <f t="shared" si="16"/>
        <v>0</v>
      </c>
      <c r="AE49" s="498">
        <f t="shared" si="16"/>
        <v>1</v>
      </c>
      <c r="AF49" s="498">
        <f t="shared" si="16"/>
        <v>0</v>
      </c>
      <c r="AG49" s="498">
        <f t="shared" si="16"/>
        <v>0</v>
      </c>
      <c r="AH49" s="498">
        <f t="shared" si="16"/>
        <v>1</v>
      </c>
    </row>
    <row r="50" spans="1:34" ht="21.75">
      <c r="A50" s="496">
        <v>43</v>
      </c>
      <c r="B50" s="497" t="s">
        <v>165</v>
      </c>
      <c r="C50" s="270">
        <v>0</v>
      </c>
      <c r="D50" s="270">
        <v>0</v>
      </c>
      <c r="E50" s="270">
        <v>0</v>
      </c>
      <c r="F50" s="270">
        <v>0</v>
      </c>
      <c r="G50" s="498">
        <f t="shared" si="11"/>
        <v>0</v>
      </c>
      <c r="H50" s="270">
        <v>0</v>
      </c>
      <c r="I50" s="270">
        <v>0</v>
      </c>
      <c r="J50" s="270">
        <v>0</v>
      </c>
      <c r="K50" s="498">
        <f t="shared" si="12"/>
        <v>0</v>
      </c>
      <c r="L50" s="270">
        <v>0</v>
      </c>
      <c r="M50" s="270">
        <v>0</v>
      </c>
      <c r="N50" s="270">
        <v>0</v>
      </c>
      <c r="O50" s="498">
        <f t="shared" si="19"/>
        <v>0</v>
      </c>
      <c r="P50" s="270">
        <f t="shared" si="19"/>
        <v>0</v>
      </c>
      <c r="Q50" s="270">
        <f t="shared" si="17"/>
        <v>0</v>
      </c>
      <c r="R50" s="270">
        <f t="shared" si="17"/>
        <v>0</v>
      </c>
      <c r="S50" s="270">
        <f t="shared" si="17"/>
        <v>0</v>
      </c>
      <c r="T50" s="498">
        <f t="shared" si="17"/>
        <v>0</v>
      </c>
      <c r="U50" s="270">
        <v>0</v>
      </c>
      <c r="V50" s="270">
        <v>0</v>
      </c>
      <c r="W50" s="270">
        <v>0</v>
      </c>
      <c r="X50" s="270">
        <v>0</v>
      </c>
      <c r="Y50" s="498">
        <f t="shared" si="14"/>
        <v>0</v>
      </c>
      <c r="Z50" s="270">
        <v>0</v>
      </c>
      <c r="AA50" s="270">
        <v>0</v>
      </c>
      <c r="AB50" s="270">
        <v>0</v>
      </c>
      <c r="AC50" s="498">
        <f t="shared" si="15"/>
        <v>0</v>
      </c>
      <c r="AD50" s="270">
        <f t="shared" si="16"/>
        <v>0</v>
      </c>
      <c r="AE50" s="270">
        <f t="shared" si="16"/>
        <v>0</v>
      </c>
      <c r="AF50" s="270">
        <f t="shared" si="16"/>
        <v>0</v>
      </c>
      <c r="AG50" s="270">
        <f t="shared" si="16"/>
        <v>0</v>
      </c>
      <c r="AH50" s="498">
        <f t="shared" si="16"/>
        <v>0</v>
      </c>
    </row>
    <row r="51" spans="1:34" ht="21.75">
      <c r="A51" s="496">
        <v>44</v>
      </c>
      <c r="B51" s="497" t="s">
        <v>166</v>
      </c>
      <c r="C51" s="498">
        <v>0</v>
      </c>
      <c r="D51" s="498">
        <v>3</v>
      </c>
      <c r="E51" s="498">
        <v>0</v>
      </c>
      <c r="F51" s="498">
        <v>0</v>
      </c>
      <c r="G51" s="498">
        <f t="shared" si="11"/>
        <v>3</v>
      </c>
      <c r="H51" s="498">
        <v>0</v>
      </c>
      <c r="I51" s="498">
        <v>0</v>
      </c>
      <c r="J51" s="498">
        <v>0</v>
      </c>
      <c r="K51" s="498">
        <f t="shared" si="12"/>
        <v>0</v>
      </c>
      <c r="L51" s="498">
        <v>0</v>
      </c>
      <c r="M51" s="498">
        <v>0</v>
      </c>
      <c r="N51" s="498">
        <v>0</v>
      </c>
      <c r="O51" s="498">
        <f t="shared" si="19"/>
        <v>0</v>
      </c>
      <c r="P51" s="498">
        <f t="shared" si="19"/>
        <v>0</v>
      </c>
      <c r="Q51" s="498">
        <f t="shared" si="17"/>
        <v>3</v>
      </c>
      <c r="R51" s="498">
        <f t="shared" si="17"/>
        <v>0</v>
      </c>
      <c r="S51" s="498">
        <f t="shared" si="17"/>
        <v>0</v>
      </c>
      <c r="T51" s="498">
        <f t="shared" si="17"/>
        <v>3</v>
      </c>
      <c r="U51" s="498">
        <v>3</v>
      </c>
      <c r="V51" s="498">
        <v>1</v>
      </c>
      <c r="W51" s="498">
        <v>0</v>
      </c>
      <c r="X51" s="498">
        <v>0</v>
      </c>
      <c r="Y51" s="498">
        <f t="shared" si="14"/>
        <v>4</v>
      </c>
      <c r="Z51" s="498">
        <v>0</v>
      </c>
      <c r="AA51" s="498">
        <v>0</v>
      </c>
      <c r="AB51" s="498">
        <v>0</v>
      </c>
      <c r="AC51" s="498">
        <f t="shared" si="15"/>
        <v>0</v>
      </c>
      <c r="AD51" s="498">
        <f t="shared" si="16"/>
        <v>3</v>
      </c>
      <c r="AE51" s="498">
        <f t="shared" si="16"/>
        <v>1</v>
      </c>
      <c r="AF51" s="498">
        <f t="shared" si="16"/>
        <v>0</v>
      </c>
      <c r="AG51" s="498">
        <f t="shared" si="16"/>
        <v>0</v>
      </c>
      <c r="AH51" s="498">
        <f t="shared" si="16"/>
        <v>4</v>
      </c>
    </row>
    <row r="52" spans="1:34" ht="21.75">
      <c r="A52" s="496">
        <v>45</v>
      </c>
      <c r="B52" s="497" t="s">
        <v>8</v>
      </c>
      <c r="C52" s="498">
        <v>0</v>
      </c>
      <c r="D52" s="498">
        <v>0</v>
      </c>
      <c r="E52" s="498">
        <v>0</v>
      </c>
      <c r="F52" s="498">
        <v>0</v>
      </c>
      <c r="G52" s="498">
        <f t="shared" si="11"/>
        <v>0</v>
      </c>
      <c r="H52" s="498">
        <v>0</v>
      </c>
      <c r="I52" s="498">
        <v>0</v>
      </c>
      <c r="J52" s="498">
        <v>0</v>
      </c>
      <c r="K52" s="498">
        <f t="shared" si="12"/>
        <v>0</v>
      </c>
      <c r="L52" s="498">
        <v>0</v>
      </c>
      <c r="M52" s="498">
        <v>0</v>
      </c>
      <c r="N52" s="498">
        <v>0</v>
      </c>
      <c r="O52" s="498">
        <f t="shared" si="19"/>
        <v>0</v>
      </c>
      <c r="P52" s="498">
        <f t="shared" si="19"/>
        <v>0</v>
      </c>
      <c r="Q52" s="498">
        <f t="shared" si="17"/>
        <v>0</v>
      </c>
      <c r="R52" s="498">
        <f t="shared" si="17"/>
        <v>0</v>
      </c>
      <c r="S52" s="498">
        <f t="shared" si="17"/>
        <v>0</v>
      </c>
      <c r="T52" s="498">
        <f t="shared" si="17"/>
        <v>0</v>
      </c>
      <c r="U52" s="498">
        <v>0</v>
      </c>
      <c r="V52" s="498">
        <v>0</v>
      </c>
      <c r="W52" s="498">
        <v>0</v>
      </c>
      <c r="X52" s="498">
        <v>0</v>
      </c>
      <c r="Y52" s="498">
        <f t="shared" si="14"/>
        <v>0</v>
      </c>
      <c r="Z52" s="498">
        <v>0</v>
      </c>
      <c r="AA52" s="498">
        <v>0</v>
      </c>
      <c r="AB52" s="498">
        <v>0</v>
      </c>
      <c r="AC52" s="498">
        <f t="shared" si="15"/>
        <v>0</v>
      </c>
      <c r="AD52" s="498">
        <f t="shared" si="16"/>
        <v>0</v>
      </c>
      <c r="AE52" s="498">
        <f t="shared" si="16"/>
        <v>0</v>
      </c>
      <c r="AF52" s="498">
        <f t="shared" si="16"/>
        <v>0</v>
      </c>
      <c r="AG52" s="498">
        <f t="shared" si="16"/>
        <v>0</v>
      </c>
      <c r="AH52" s="498">
        <f t="shared" si="16"/>
        <v>0</v>
      </c>
    </row>
    <row r="53" spans="1:34" ht="21.75">
      <c r="A53" s="496">
        <v>46</v>
      </c>
      <c r="B53" s="497" t="s">
        <v>167</v>
      </c>
      <c r="C53" s="498">
        <v>0</v>
      </c>
      <c r="D53" s="498">
        <v>0</v>
      </c>
      <c r="E53" s="498">
        <v>0</v>
      </c>
      <c r="F53" s="498">
        <v>0</v>
      </c>
      <c r="G53" s="498">
        <v>0</v>
      </c>
      <c r="H53" s="498">
        <v>0</v>
      </c>
      <c r="I53" s="498">
        <v>0</v>
      </c>
      <c r="J53" s="498">
        <v>0</v>
      </c>
      <c r="K53" s="498">
        <v>0</v>
      </c>
      <c r="L53" s="498">
        <v>0</v>
      </c>
      <c r="M53" s="498">
        <v>0</v>
      </c>
      <c r="N53" s="498">
        <v>0</v>
      </c>
      <c r="O53" s="498">
        <v>0</v>
      </c>
      <c r="P53" s="498">
        <v>0</v>
      </c>
      <c r="Q53" s="498">
        <v>0</v>
      </c>
      <c r="R53" s="498">
        <v>0</v>
      </c>
      <c r="S53" s="498">
        <v>0</v>
      </c>
      <c r="T53" s="498">
        <v>0</v>
      </c>
      <c r="U53" s="498">
        <v>0</v>
      </c>
      <c r="V53" s="498">
        <v>0</v>
      </c>
      <c r="W53" s="498">
        <v>0</v>
      </c>
      <c r="X53" s="498">
        <v>0</v>
      </c>
      <c r="Y53" s="498">
        <v>0</v>
      </c>
      <c r="Z53" s="498">
        <v>0</v>
      </c>
      <c r="AA53" s="498">
        <v>0</v>
      </c>
      <c r="AB53" s="498">
        <v>0</v>
      </c>
      <c r="AC53" s="498">
        <v>0</v>
      </c>
      <c r="AD53" s="498">
        <v>0</v>
      </c>
      <c r="AE53" s="498">
        <v>0</v>
      </c>
      <c r="AF53" s="498">
        <v>0</v>
      </c>
      <c r="AG53" s="498">
        <v>0</v>
      </c>
      <c r="AH53" s="498">
        <v>0</v>
      </c>
    </row>
    <row r="54" spans="1:34" ht="25.5" customHeight="1">
      <c r="A54" s="496">
        <v>47</v>
      </c>
      <c r="B54" s="511" t="s">
        <v>308</v>
      </c>
      <c r="C54" s="498">
        <v>0</v>
      </c>
      <c r="D54" s="498">
        <v>0</v>
      </c>
      <c r="E54" s="498">
        <v>0</v>
      </c>
      <c r="F54" s="498">
        <v>0</v>
      </c>
      <c r="G54" s="498">
        <f aca="true" t="shared" si="20" ref="G54:G78">SUM(C54:F54)</f>
        <v>0</v>
      </c>
      <c r="H54" s="498">
        <v>0</v>
      </c>
      <c r="I54" s="498">
        <v>0</v>
      </c>
      <c r="J54" s="498">
        <v>0</v>
      </c>
      <c r="K54" s="498">
        <f aca="true" t="shared" si="21" ref="K54:K78">SUM(H54:J54)</f>
        <v>0</v>
      </c>
      <c r="L54" s="498">
        <v>0</v>
      </c>
      <c r="M54" s="498">
        <v>0</v>
      </c>
      <c r="N54" s="498">
        <v>0</v>
      </c>
      <c r="O54" s="498">
        <f aca="true" t="shared" si="22" ref="O54:P78">SUM(L54:N54)</f>
        <v>0</v>
      </c>
      <c r="P54" s="498">
        <f t="shared" si="19"/>
        <v>0</v>
      </c>
      <c r="Q54" s="498">
        <f t="shared" si="17"/>
        <v>0</v>
      </c>
      <c r="R54" s="498">
        <f t="shared" si="17"/>
        <v>0</v>
      </c>
      <c r="S54" s="498">
        <f t="shared" si="17"/>
        <v>0</v>
      </c>
      <c r="T54" s="498">
        <f t="shared" si="17"/>
        <v>0</v>
      </c>
      <c r="U54" s="498">
        <v>0</v>
      </c>
      <c r="V54" s="498">
        <v>0</v>
      </c>
      <c r="W54" s="498">
        <v>0</v>
      </c>
      <c r="X54" s="498">
        <v>0</v>
      </c>
      <c r="Y54" s="498">
        <f aca="true" t="shared" si="23" ref="Y54:Y78">SUM(U54:X54)</f>
        <v>0</v>
      </c>
      <c r="Z54" s="498">
        <v>0</v>
      </c>
      <c r="AA54" s="498">
        <v>0</v>
      </c>
      <c r="AB54" s="498">
        <v>0</v>
      </c>
      <c r="AC54" s="498">
        <f aca="true" t="shared" si="24" ref="AC54:AC78">SUM(Z54:AB54)</f>
        <v>0</v>
      </c>
      <c r="AD54" s="498">
        <f aca="true" t="shared" si="25" ref="AD54:AH78">SUM(U54)</f>
        <v>0</v>
      </c>
      <c r="AE54" s="498">
        <f t="shared" si="25"/>
        <v>0</v>
      </c>
      <c r="AF54" s="498">
        <f t="shared" si="25"/>
        <v>0</v>
      </c>
      <c r="AG54" s="498">
        <f t="shared" si="25"/>
        <v>0</v>
      </c>
      <c r="AH54" s="498">
        <f t="shared" si="25"/>
        <v>0</v>
      </c>
    </row>
    <row r="55" spans="1:34" ht="21.75">
      <c r="A55" s="496">
        <v>48</v>
      </c>
      <c r="B55" s="512" t="s">
        <v>309</v>
      </c>
      <c r="C55" s="498">
        <v>0</v>
      </c>
      <c r="D55" s="498">
        <v>0</v>
      </c>
      <c r="E55" s="498">
        <v>0</v>
      </c>
      <c r="F55" s="498">
        <v>0</v>
      </c>
      <c r="G55" s="498">
        <f t="shared" si="20"/>
        <v>0</v>
      </c>
      <c r="H55" s="498">
        <v>0</v>
      </c>
      <c r="I55" s="498">
        <v>0</v>
      </c>
      <c r="J55" s="498">
        <v>0</v>
      </c>
      <c r="K55" s="498">
        <f t="shared" si="21"/>
        <v>0</v>
      </c>
      <c r="L55" s="498">
        <v>0</v>
      </c>
      <c r="M55" s="498">
        <v>0</v>
      </c>
      <c r="N55" s="498">
        <v>0</v>
      </c>
      <c r="O55" s="498">
        <f t="shared" si="22"/>
        <v>0</v>
      </c>
      <c r="P55" s="498">
        <f t="shared" si="19"/>
        <v>0</v>
      </c>
      <c r="Q55" s="498">
        <f t="shared" si="17"/>
        <v>0</v>
      </c>
      <c r="R55" s="498">
        <f t="shared" si="17"/>
        <v>0</v>
      </c>
      <c r="S55" s="498">
        <f t="shared" si="17"/>
        <v>0</v>
      </c>
      <c r="T55" s="498">
        <f t="shared" si="17"/>
        <v>0</v>
      </c>
      <c r="U55" s="498">
        <v>0</v>
      </c>
      <c r="V55" s="498">
        <v>0</v>
      </c>
      <c r="W55" s="498">
        <v>0</v>
      </c>
      <c r="X55" s="498">
        <v>0</v>
      </c>
      <c r="Y55" s="498">
        <f t="shared" si="23"/>
        <v>0</v>
      </c>
      <c r="Z55" s="498">
        <v>0</v>
      </c>
      <c r="AA55" s="498">
        <v>0</v>
      </c>
      <c r="AB55" s="498">
        <v>0</v>
      </c>
      <c r="AC55" s="498">
        <f t="shared" si="24"/>
        <v>0</v>
      </c>
      <c r="AD55" s="498">
        <f t="shared" si="25"/>
        <v>0</v>
      </c>
      <c r="AE55" s="498">
        <f t="shared" si="25"/>
        <v>0</v>
      </c>
      <c r="AF55" s="498">
        <f t="shared" si="25"/>
        <v>0</v>
      </c>
      <c r="AG55" s="498">
        <f t="shared" si="25"/>
        <v>0</v>
      </c>
      <c r="AH55" s="498">
        <f t="shared" si="25"/>
        <v>0</v>
      </c>
    </row>
    <row r="56" spans="1:34" ht="21.75">
      <c r="A56" s="496">
        <v>49</v>
      </c>
      <c r="B56" s="512" t="s">
        <v>168</v>
      </c>
      <c r="C56" s="498">
        <v>0</v>
      </c>
      <c r="D56" s="498">
        <v>0</v>
      </c>
      <c r="E56" s="498">
        <v>0</v>
      </c>
      <c r="F56" s="498">
        <v>0</v>
      </c>
      <c r="G56" s="498">
        <f t="shared" si="20"/>
        <v>0</v>
      </c>
      <c r="H56" s="498">
        <v>0</v>
      </c>
      <c r="I56" s="498">
        <v>0</v>
      </c>
      <c r="J56" s="498">
        <v>0</v>
      </c>
      <c r="K56" s="498">
        <f t="shared" si="21"/>
        <v>0</v>
      </c>
      <c r="L56" s="498">
        <v>0</v>
      </c>
      <c r="M56" s="498">
        <v>0</v>
      </c>
      <c r="N56" s="498">
        <v>0</v>
      </c>
      <c r="O56" s="498">
        <f t="shared" si="22"/>
        <v>0</v>
      </c>
      <c r="P56" s="498">
        <f t="shared" si="19"/>
        <v>0</v>
      </c>
      <c r="Q56" s="498">
        <f t="shared" si="17"/>
        <v>0</v>
      </c>
      <c r="R56" s="498">
        <f t="shared" si="17"/>
        <v>0</v>
      </c>
      <c r="S56" s="498">
        <f t="shared" si="17"/>
        <v>0</v>
      </c>
      <c r="T56" s="498">
        <f t="shared" si="17"/>
        <v>0</v>
      </c>
      <c r="U56" s="498">
        <v>0</v>
      </c>
      <c r="V56" s="498">
        <v>0</v>
      </c>
      <c r="W56" s="498">
        <v>0</v>
      </c>
      <c r="X56" s="498">
        <v>0</v>
      </c>
      <c r="Y56" s="498">
        <f t="shared" si="23"/>
        <v>0</v>
      </c>
      <c r="Z56" s="498">
        <v>0</v>
      </c>
      <c r="AA56" s="498">
        <v>0</v>
      </c>
      <c r="AB56" s="498">
        <v>0</v>
      </c>
      <c r="AC56" s="498">
        <f t="shared" si="24"/>
        <v>0</v>
      </c>
      <c r="AD56" s="498">
        <f t="shared" si="25"/>
        <v>0</v>
      </c>
      <c r="AE56" s="498">
        <f t="shared" si="25"/>
        <v>0</v>
      </c>
      <c r="AF56" s="498">
        <f t="shared" si="25"/>
        <v>0</v>
      </c>
      <c r="AG56" s="498">
        <f t="shared" si="25"/>
        <v>0</v>
      </c>
      <c r="AH56" s="498">
        <f t="shared" si="25"/>
        <v>0</v>
      </c>
    </row>
    <row r="57" spans="1:34" ht="21.75">
      <c r="A57" s="496">
        <v>50</v>
      </c>
      <c r="B57" s="512" t="s">
        <v>169</v>
      </c>
      <c r="C57" s="498">
        <v>0</v>
      </c>
      <c r="D57" s="498">
        <v>0</v>
      </c>
      <c r="E57" s="498">
        <v>0</v>
      </c>
      <c r="F57" s="498">
        <v>0</v>
      </c>
      <c r="G57" s="498">
        <f t="shared" si="20"/>
        <v>0</v>
      </c>
      <c r="H57" s="498">
        <v>0</v>
      </c>
      <c r="I57" s="498">
        <v>0</v>
      </c>
      <c r="J57" s="498">
        <v>0</v>
      </c>
      <c r="K57" s="498">
        <f t="shared" si="21"/>
        <v>0</v>
      </c>
      <c r="L57" s="498">
        <v>0</v>
      </c>
      <c r="M57" s="498">
        <v>0</v>
      </c>
      <c r="N57" s="498">
        <v>0</v>
      </c>
      <c r="O57" s="498">
        <f t="shared" si="22"/>
        <v>0</v>
      </c>
      <c r="P57" s="498">
        <f t="shared" si="19"/>
        <v>0</v>
      </c>
      <c r="Q57" s="498">
        <f t="shared" si="17"/>
        <v>0</v>
      </c>
      <c r="R57" s="498">
        <f t="shared" si="17"/>
        <v>0</v>
      </c>
      <c r="S57" s="498">
        <f t="shared" si="17"/>
        <v>0</v>
      </c>
      <c r="T57" s="498">
        <f t="shared" si="17"/>
        <v>0</v>
      </c>
      <c r="U57" s="498">
        <v>0</v>
      </c>
      <c r="V57" s="498">
        <v>0</v>
      </c>
      <c r="W57" s="498">
        <v>0</v>
      </c>
      <c r="X57" s="498">
        <v>0</v>
      </c>
      <c r="Y57" s="498">
        <f t="shared" si="23"/>
        <v>0</v>
      </c>
      <c r="Z57" s="498">
        <v>0</v>
      </c>
      <c r="AA57" s="498">
        <v>0</v>
      </c>
      <c r="AB57" s="498">
        <v>0</v>
      </c>
      <c r="AC57" s="498">
        <f t="shared" si="24"/>
        <v>0</v>
      </c>
      <c r="AD57" s="498">
        <f t="shared" si="25"/>
        <v>0</v>
      </c>
      <c r="AE57" s="498">
        <f t="shared" si="25"/>
        <v>0</v>
      </c>
      <c r="AF57" s="498">
        <f t="shared" si="25"/>
        <v>0</v>
      </c>
      <c r="AG57" s="498">
        <f t="shared" si="25"/>
        <v>0</v>
      </c>
      <c r="AH57" s="498">
        <f t="shared" si="25"/>
        <v>0</v>
      </c>
    </row>
    <row r="58" spans="1:34" ht="21.75">
      <c r="A58" s="496">
        <v>51</v>
      </c>
      <c r="B58" s="512" t="s">
        <v>170</v>
      </c>
      <c r="C58" s="498">
        <v>0</v>
      </c>
      <c r="D58" s="498">
        <v>0</v>
      </c>
      <c r="E58" s="498">
        <v>0</v>
      </c>
      <c r="F58" s="498">
        <v>0</v>
      </c>
      <c r="G58" s="498">
        <f t="shared" si="20"/>
        <v>0</v>
      </c>
      <c r="H58" s="498">
        <v>0</v>
      </c>
      <c r="I58" s="498">
        <v>0</v>
      </c>
      <c r="J58" s="498">
        <v>0</v>
      </c>
      <c r="K58" s="498">
        <f t="shared" si="21"/>
        <v>0</v>
      </c>
      <c r="L58" s="498">
        <v>0</v>
      </c>
      <c r="M58" s="498">
        <v>0</v>
      </c>
      <c r="N58" s="498">
        <v>0</v>
      </c>
      <c r="O58" s="498">
        <f t="shared" si="22"/>
        <v>0</v>
      </c>
      <c r="P58" s="498">
        <f t="shared" si="19"/>
        <v>0</v>
      </c>
      <c r="Q58" s="498">
        <f t="shared" si="17"/>
        <v>0</v>
      </c>
      <c r="R58" s="498">
        <f t="shared" si="17"/>
        <v>0</v>
      </c>
      <c r="S58" s="498">
        <f t="shared" si="17"/>
        <v>0</v>
      </c>
      <c r="T58" s="498">
        <f t="shared" si="17"/>
        <v>0</v>
      </c>
      <c r="U58" s="498">
        <v>0</v>
      </c>
      <c r="V58" s="498">
        <v>0</v>
      </c>
      <c r="W58" s="498">
        <v>0</v>
      </c>
      <c r="X58" s="498">
        <v>0</v>
      </c>
      <c r="Y58" s="498">
        <f t="shared" si="23"/>
        <v>0</v>
      </c>
      <c r="Z58" s="498">
        <v>0</v>
      </c>
      <c r="AA58" s="498">
        <v>0</v>
      </c>
      <c r="AB58" s="498">
        <v>0</v>
      </c>
      <c r="AC58" s="498">
        <f t="shared" si="24"/>
        <v>0</v>
      </c>
      <c r="AD58" s="498">
        <f t="shared" si="25"/>
        <v>0</v>
      </c>
      <c r="AE58" s="498">
        <f t="shared" si="25"/>
        <v>0</v>
      </c>
      <c r="AF58" s="498">
        <f t="shared" si="25"/>
        <v>0</v>
      </c>
      <c r="AG58" s="498">
        <f t="shared" si="25"/>
        <v>0</v>
      </c>
      <c r="AH58" s="498">
        <f t="shared" si="25"/>
        <v>0</v>
      </c>
    </row>
    <row r="59" spans="1:34" ht="21.75">
      <c r="A59" s="496">
        <v>52</v>
      </c>
      <c r="B59" s="513" t="s">
        <v>171</v>
      </c>
      <c r="C59" s="498">
        <v>0</v>
      </c>
      <c r="D59" s="498">
        <v>0</v>
      </c>
      <c r="E59" s="498">
        <v>0</v>
      </c>
      <c r="F59" s="498">
        <v>0</v>
      </c>
      <c r="G59" s="498">
        <f t="shared" si="20"/>
        <v>0</v>
      </c>
      <c r="H59" s="498">
        <v>0</v>
      </c>
      <c r="I59" s="498">
        <v>0</v>
      </c>
      <c r="J59" s="498">
        <v>0</v>
      </c>
      <c r="K59" s="498">
        <f t="shared" si="21"/>
        <v>0</v>
      </c>
      <c r="L59" s="498">
        <v>0</v>
      </c>
      <c r="M59" s="498">
        <v>0</v>
      </c>
      <c r="N59" s="498">
        <v>0</v>
      </c>
      <c r="O59" s="498">
        <f t="shared" si="22"/>
        <v>0</v>
      </c>
      <c r="P59" s="498">
        <f t="shared" si="19"/>
        <v>0</v>
      </c>
      <c r="Q59" s="498">
        <f t="shared" si="17"/>
        <v>0</v>
      </c>
      <c r="R59" s="498">
        <f t="shared" si="17"/>
        <v>0</v>
      </c>
      <c r="S59" s="498">
        <f t="shared" si="17"/>
        <v>0</v>
      </c>
      <c r="T59" s="498">
        <f t="shared" si="17"/>
        <v>0</v>
      </c>
      <c r="U59" s="498">
        <v>0</v>
      </c>
      <c r="V59" s="498">
        <v>0</v>
      </c>
      <c r="W59" s="498">
        <v>0</v>
      </c>
      <c r="X59" s="498">
        <v>0</v>
      </c>
      <c r="Y59" s="498">
        <f t="shared" si="23"/>
        <v>0</v>
      </c>
      <c r="Z59" s="498">
        <v>0</v>
      </c>
      <c r="AA59" s="498">
        <v>0</v>
      </c>
      <c r="AB59" s="498">
        <v>0</v>
      </c>
      <c r="AC59" s="498">
        <f t="shared" si="24"/>
        <v>0</v>
      </c>
      <c r="AD59" s="498">
        <f t="shared" si="25"/>
        <v>0</v>
      </c>
      <c r="AE59" s="498">
        <f t="shared" si="25"/>
        <v>0</v>
      </c>
      <c r="AF59" s="498">
        <f t="shared" si="25"/>
        <v>0</v>
      </c>
      <c r="AG59" s="498">
        <f t="shared" si="25"/>
        <v>0</v>
      </c>
      <c r="AH59" s="498">
        <f t="shared" si="25"/>
        <v>0</v>
      </c>
    </row>
    <row r="60" spans="1:34" ht="21.75">
      <c r="A60" s="496">
        <v>53</v>
      </c>
      <c r="B60" s="512" t="s">
        <v>172</v>
      </c>
      <c r="C60" s="498">
        <v>0</v>
      </c>
      <c r="D60" s="498">
        <v>5</v>
      </c>
      <c r="E60" s="498">
        <v>6</v>
      </c>
      <c r="F60" s="498">
        <v>0</v>
      </c>
      <c r="G60" s="498">
        <f t="shared" si="20"/>
        <v>11</v>
      </c>
      <c r="H60" s="498">
        <v>0</v>
      </c>
      <c r="I60" s="498">
        <v>0</v>
      </c>
      <c r="J60" s="498">
        <v>0</v>
      </c>
      <c r="K60" s="498">
        <f t="shared" si="21"/>
        <v>0</v>
      </c>
      <c r="L60" s="498">
        <v>0</v>
      </c>
      <c r="M60" s="498">
        <v>0</v>
      </c>
      <c r="N60" s="498">
        <v>0</v>
      </c>
      <c r="O60" s="498">
        <f t="shared" si="22"/>
        <v>0</v>
      </c>
      <c r="P60" s="498">
        <f t="shared" si="19"/>
        <v>0</v>
      </c>
      <c r="Q60" s="498">
        <f t="shared" si="17"/>
        <v>5</v>
      </c>
      <c r="R60" s="498">
        <f t="shared" si="17"/>
        <v>6</v>
      </c>
      <c r="S60" s="498">
        <f t="shared" si="17"/>
        <v>0</v>
      </c>
      <c r="T60" s="498">
        <f t="shared" si="17"/>
        <v>11</v>
      </c>
      <c r="U60" s="498">
        <v>0</v>
      </c>
      <c r="V60" s="498">
        <v>1</v>
      </c>
      <c r="W60" s="498">
        <v>0</v>
      </c>
      <c r="X60" s="498">
        <v>0</v>
      </c>
      <c r="Y60" s="498">
        <f t="shared" si="23"/>
        <v>1</v>
      </c>
      <c r="Z60" s="498">
        <v>0</v>
      </c>
      <c r="AA60" s="498">
        <v>0</v>
      </c>
      <c r="AB60" s="498">
        <v>0</v>
      </c>
      <c r="AC60" s="498">
        <f t="shared" si="24"/>
        <v>0</v>
      </c>
      <c r="AD60" s="498">
        <f t="shared" si="25"/>
        <v>0</v>
      </c>
      <c r="AE60" s="498">
        <f t="shared" si="25"/>
        <v>1</v>
      </c>
      <c r="AF60" s="498">
        <f t="shared" si="25"/>
        <v>0</v>
      </c>
      <c r="AG60" s="498">
        <f t="shared" si="25"/>
        <v>0</v>
      </c>
      <c r="AH60" s="498">
        <f t="shared" si="25"/>
        <v>1</v>
      </c>
    </row>
    <row r="61" spans="1:34" ht="21.75">
      <c r="A61" s="496">
        <v>54</v>
      </c>
      <c r="B61" s="512" t="s">
        <v>173</v>
      </c>
      <c r="C61" s="498">
        <v>0</v>
      </c>
      <c r="D61" s="498">
        <v>0</v>
      </c>
      <c r="E61" s="498">
        <v>0</v>
      </c>
      <c r="F61" s="498">
        <v>0</v>
      </c>
      <c r="G61" s="498">
        <f t="shared" si="20"/>
        <v>0</v>
      </c>
      <c r="H61" s="498">
        <v>0</v>
      </c>
      <c r="I61" s="498">
        <v>0</v>
      </c>
      <c r="J61" s="498">
        <v>0</v>
      </c>
      <c r="K61" s="498">
        <f t="shared" si="21"/>
        <v>0</v>
      </c>
      <c r="L61" s="498">
        <v>0</v>
      </c>
      <c r="M61" s="498">
        <v>0</v>
      </c>
      <c r="N61" s="498">
        <v>0</v>
      </c>
      <c r="O61" s="498">
        <f t="shared" si="22"/>
        <v>0</v>
      </c>
      <c r="P61" s="498">
        <f t="shared" si="19"/>
        <v>0</v>
      </c>
      <c r="Q61" s="498">
        <f t="shared" si="17"/>
        <v>0</v>
      </c>
      <c r="R61" s="498">
        <f t="shared" si="17"/>
        <v>0</v>
      </c>
      <c r="S61" s="498">
        <f t="shared" si="17"/>
        <v>0</v>
      </c>
      <c r="T61" s="498">
        <f t="shared" si="17"/>
        <v>0</v>
      </c>
      <c r="U61" s="498">
        <v>0</v>
      </c>
      <c r="V61" s="498">
        <v>0</v>
      </c>
      <c r="W61" s="498">
        <v>0</v>
      </c>
      <c r="X61" s="498">
        <v>0</v>
      </c>
      <c r="Y61" s="498">
        <f t="shared" si="23"/>
        <v>0</v>
      </c>
      <c r="Z61" s="498">
        <v>0</v>
      </c>
      <c r="AA61" s="498">
        <v>0</v>
      </c>
      <c r="AB61" s="498">
        <v>0</v>
      </c>
      <c r="AC61" s="498">
        <f t="shared" si="24"/>
        <v>0</v>
      </c>
      <c r="AD61" s="498">
        <f t="shared" si="25"/>
        <v>0</v>
      </c>
      <c r="AE61" s="498">
        <f t="shared" si="25"/>
        <v>0</v>
      </c>
      <c r="AF61" s="498">
        <f t="shared" si="25"/>
        <v>0</v>
      </c>
      <c r="AG61" s="498">
        <f t="shared" si="25"/>
        <v>0</v>
      </c>
      <c r="AH61" s="498">
        <f t="shared" si="25"/>
        <v>0</v>
      </c>
    </row>
    <row r="62" spans="1:34" ht="21.75">
      <c r="A62" s="496">
        <v>55</v>
      </c>
      <c r="B62" s="512" t="s">
        <v>185</v>
      </c>
      <c r="C62" s="498">
        <v>0</v>
      </c>
      <c r="D62" s="498">
        <v>0</v>
      </c>
      <c r="E62" s="498">
        <v>0</v>
      </c>
      <c r="F62" s="498">
        <v>0</v>
      </c>
      <c r="G62" s="498">
        <f t="shared" si="20"/>
        <v>0</v>
      </c>
      <c r="H62" s="498">
        <v>0</v>
      </c>
      <c r="I62" s="498">
        <v>0</v>
      </c>
      <c r="J62" s="498">
        <v>0</v>
      </c>
      <c r="K62" s="498">
        <f t="shared" si="21"/>
        <v>0</v>
      </c>
      <c r="L62" s="498">
        <v>0</v>
      </c>
      <c r="M62" s="498">
        <v>0</v>
      </c>
      <c r="N62" s="498">
        <v>0</v>
      </c>
      <c r="O62" s="498">
        <f t="shared" si="22"/>
        <v>0</v>
      </c>
      <c r="P62" s="498">
        <f t="shared" si="19"/>
        <v>0</v>
      </c>
      <c r="Q62" s="498">
        <f t="shared" si="17"/>
        <v>0</v>
      </c>
      <c r="R62" s="498">
        <f t="shared" si="17"/>
        <v>0</v>
      </c>
      <c r="S62" s="498">
        <f t="shared" si="17"/>
        <v>0</v>
      </c>
      <c r="T62" s="498">
        <f t="shared" si="17"/>
        <v>0</v>
      </c>
      <c r="U62" s="498">
        <v>0</v>
      </c>
      <c r="V62" s="498">
        <v>0</v>
      </c>
      <c r="W62" s="498">
        <v>0</v>
      </c>
      <c r="X62" s="498">
        <v>0</v>
      </c>
      <c r="Y62" s="498">
        <f t="shared" si="23"/>
        <v>0</v>
      </c>
      <c r="Z62" s="498">
        <v>0</v>
      </c>
      <c r="AA62" s="498">
        <v>0</v>
      </c>
      <c r="AB62" s="498">
        <v>0</v>
      </c>
      <c r="AC62" s="498">
        <f t="shared" si="24"/>
        <v>0</v>
      </c>
      <c r="AD62" s="498">
        <f t="shared" si="25"/>
        <v>0</v>
      </c>
      <c r="AE62" s="498">
        <f t="shared" si="25"/>
        <v>0</v>
      </c>
      <c r="AF62" s="498">
        <f t="shared" si="25"/>
        <v>0</v>
      </c>
      <c r="AG62" s="498">
        <f t="shared" si="25"/>
        <v>0</v>
      </c>
      <c r="AH62" s="498">
        <f t="shared" si="25"/>
        <v>0</v>
      </c>
    </row>
    <row r="63" spans="1:34" ht="21.75">
      <c r="A63" s="496">
        <v>56</v>
      </c>
      <c r="B63" s="512" t="s">
        <v>150</v>
      </c>
      <c r="C63" s="498">
        <v>0</v>
      </c>
      <c r="D63" s="498">
        <v>0</v>
      </c>
      <c r="E63" s="498">
        <v>0</v>
      </c>
      <c r="F63" s="498">
        <v>0</v>
      </c>
      <c r="G63" s="498">
        <f t="shared" si="20"/>
        <v>0</v>
      </c>
      <c r="H63" s="498">
        <v>0</v>
      </c>
      <c r="I63" s="498">
        <v>0</v>
      </c>
      <c r="J63" s="498">
        <v>0</v>
      </c>
      <c r="K63" s="498">
        <f t="shared" si="21"/>
        <v>0</v>
      </c>
      <c r="L63" s="498">
        <v>0</v>
      </c>
      <c r="M63" s="498">
        <v>0</v>
      </c>
      <c r="N63" s="498">
        <v>0</v>
      </c>
      <c r="O63" s="498">
        <f t="shared" si="22"/>
        <v>0</v>
      </c>
      <c r="P63" s="498">
        <f t="shared" si="19"/>
        <v>0</v>
      </c>
      <c r="Q63" s="498">
        <f t="shared" si="17"/>
        <v>0</v>
      </c>
      <c r="R63" s="498">
        <f t="shared" si="17"/>
        <v>0</v>
      </c>
      <c r="S63" s="498">
        <f t="shared" si="17"/>
        <v>0</v>
      </c>
      <c r="T63" s="498">
        <f t="shared" si="17"/>
        <v>0</v>
      </c>
      <c r="U63" s="498">
        <v>0</v>
      </c>
      <c r="V63" s="498">
        <v>0</v>
      </c>
      <c r="W63" s="498">
        <v>0</v>
      </c>
      <c r="X63" s="498">
        <v>0</v>
      </c>
      <c r="Y63" s="498">
        <f t="shared" si="23"/>
        <v>0</v>
      </c>
      <c r="Z63" s="498">
        <v>0</v>
      </c>
      <c r="AA63" s="498">
        <v>0</v>
      </c>
      <c r="AB63" s="498">
        <v>0</v>
      </c>
      <c r="AC63" s="498">
        <f t="shared" si="24"/>
        <v>0</v>
      </c>
      <c r="AD63" s="498">
        <f t="shared" si="25"/>
        <v>0</v>
      </c>
      <c r="AE63" s="498">
        <f t="shared" si="25"/>
        <v>0</v>
      </c>
      <c r="AF63" s="498">
        <f t="shared" si="25"/>
        <v>0</v>
      </c>
      <c r="AG63" s="498">
        <f t="shared" si="25"/>
        <v>0</v>
      </c>
      <c r="AH63" s="498">
        <f t="shared" si="25"/>
        <v>0</v>
      </c>
    </row>
    <row r="64" spans="1:34" ht="21.75">
      <c r="A64" s="496">
        <v>57</v>
      </c>
      <c r="B64" s="512" t="s">
        <v>159</v>
      </c>
      <c r="C64" s="498">
        <v>0</v>
      </c>
      <c r="D64" s="498">
        <v>0</v>
      </c>
      <c r="E64" s="498">
        <v>0</v>
      </c>
      <c r="F64" s="498">
        <v>0</v>
      </c>
      <c r="G64" s="498">
        <f t="shared" si="20"/>
        <v>0</v>
      </c>
      <c r="H64" s="498">
        <v>0</v>
      </c>
      <c r="I64" s="498">
        <v>0</v>
      </c>
      <c r="J64" s="498">
        <v>0</v>
      </c>
      <c r="K64" s="498">
        <f t="shared" si="21"/>
        <v>0</v>
      </c>
      <c r="L64" s="498">
        <v>0</v>
      </c>
      <c r="M64" s="498">
        <v>0</v>
      </c>
      <c r="N64" s="498">
        <v>0</v>
      </c>
      <c r="O64" s="498">
        <f t="shared" si="22"/>
        <v>0</v>
      </c>
      <c r="P64" s="498">
        <f t="shared" si="19"/>
        <v>0</v>
      </c>
      <c r="Q64" s="498">
        <f t="shared" si="17"/>
        <v>0</v>
      </c>
      <c r="R64" s="498">
        <f t="shared" si="17"/>
        <v>0</v>
      </c>
      <c r="S64" s="498">
        <f t="shared" si="17"/>
        <v>0</v>
      </c>
      <c r="T64" s="498">
        <f t="shared" si="17"/>
        <v>0</v>
      </c>
      <c r="U64" s="498">
        <v>0</v>
      </c>
      <c r="V64" s="498">
        <v>0</v>
      </c>
      <c r="W64" s="498">
        <v>0</v>
      </c>
      <c r="X64" s="498">
        <v>0</v>
      </c>
      <c r="Y64" s="498">
        <f t="shared" si="23"/>
        <v>0</v>
      </c>
      <c r="Z64" s="498">
        <v>0</v>
      </c>
      <c r="AA64" s="498">
        <v>0</v>
      </c>
      <c r="AB64" s="498">
        <v>0</v>
      </c>
      <c r="AC64" s="498">
        <f t="shared" si="24"/>
        <v>0</v>
      </c>
      <c r="AD64" s="498">
        <f t="shared" si="25"/>
        <v>0</v>
      </c>
      <c r="AE64" s="498">
        <f t="shared" si="25"/>
        <v>0</v>
      </c>
      <c r="AF64" s="498">
        <f t="shared" si="25"/>
        <v>0</v>
      </c>
      <c r="AG64" s="498">
        <f t="shared" si="25"/>
        <v>0</v>
      </c>
      <c r="AH64" s="498">
        <f t="shared" si="25"/>
        <v>0</v>
      </c>
    </row>
    <row r="65" spans="1:34" ht="21.75">
      <c r="A65" s="496">
        <v>58</v>
      </c>
      <c r="B65" s="514" t="s">
        <v>161</v>
      </c>
      <c r="C65" s="498">
        <v>0</v>
      </c>
      <c r="D65" s="498">
        <v>0</v>
      </c>
      <c r="E65" s="498">
        <v>0</v>
      </c>
      <c r="F65" s="498">
        <v>0</v>
      </c>
      <c r="G65" s="498">
        <f t="shared" si="20"/>
        <v>0</v>
      </c>
      <c r="H65" s="498">
        <v>0</v>
      </c>
      <c r="I65" s="498">
        <v>0</v>
      </c>
      <c r="J65" s="498">
        <v>0</v>
      </c>
      <c r="K65" s="498">
        <f t="shared" si="21"/>
        <v>0</v>
      </c>
      <c r="L65" s="498">
        <v>0</v>
      </c>
      <c r="M65" s="498">
        <v>0</v>
      </c>
      <c r="N65" s="498">
        <v>0</v>
      </c>
      <c r="O65" s="498">
        <f t="shared" si="22"/>
        <v>0</v>
      </c>
      <c r="P65" s="498">
        <f t="shared" si="19"/>
        <v>0</v>
      </c>
      <c r="Q65" s="498">
        <f t="shared" si="17"/>
        <v>0</v>
      </c>
      <c r="R65" s="498">
        <f t="shared" si="17"/>
        <v>0</v>
      </c>
      <c r="S65" s="498">
        <f t="shared" si="17"/>
        <v>0</v>
      </c>
      <c r="T65" s="498">
        <f t="shared" si="17"/>
        <v>0</v>
      </c>
      <c r="U65" s="498">
        <v>0</v>
      </c>
      <c r="V65" s="498">
        <v>0</v>
      </c>
      <c r="W65" s="498">
        <v>0</v>
      </c>
      <c r="X65" s="498">
        <v>0</v>
      </c>
      <c r="Y65" s="498">
        <f t="shared" si="23"/>
        <v>0</v>
      </c>
      <c r="Z65" s="498">
        <v>0</v>
      </c>
      <c r="AA65" s="498">
        <v>0</v>
      </c>
      <c r="AB65" s="498">
        <v>0</v>
      </c>
      <c r="AC65" s="498">
        <f t="shared" si="24"/>
        <v>0</v>
      </c>
      <c r="AD65" s="498">
        <f t="shared" si="25"/>
        <v>0</v>
      </c>
      <c r="AE65" s="498">
        <f t="shared" si="25"/>
        <v>0</v>
      </c>
      <c r="AF65" s="498">
        <f t="shared" si="25"/>
        <v>0</v>
      </c>
      <c r="AG65" s="498">
        <f t="shared" si="25"/>
        <v>0</v>
      </c>
      <c r="AH65" s="498">
        <f t="shared" si="25"/>
        <v>0</v>
      </c>
    </row>
    <row r="66" spans="1:34" ht="21.75">
      <c r="A66" s="496">
        <v>59</v>
      </c>
      <c r="B66" s="514" t="s">
        <v>43</v>
      </c>
      <c r="C66" s="498">
        <v>0</v>
      </c>
      <c r="D66" s="498">
        <v>0</v>
      </c>
      <c r="E66" s="498">
        <v>0</v>
      </c>
      <c r="F66" s="498">
        <v>0</v>
      </c>
      <c r="G66" s="498">
        <f t="shared" si="20"/>
        <v>0</v>
      </c>
      <c r="H66" s="498">
        <v>0</v>
      </c>
      <c r="I66" s="498">
        <v>0</v>
      </c>
      <c r="J66" s="498">
        <v>0</v>
      </c>
      <c r="K66" s="498">
        <f t="shared" si="21"/>
        <v>0</v>
      </c>
      <c r="L66" s="498">
        <v>0</v>
      </c>
      <c r="M66" s="498">
        <v>0</v>
      </c>
      <c r="N66" s="498">
        <v>0</v>
      </c>
      <c r="O66" s="498">
        <f t="shared" si="22"/>
        <v>0</v>
      </c>
      <c r="P66" s="498">
        <f t="shared" si="19"/>
        <v>0</v>
      </c>
      <c r="Q66" s="498">
        <f t="shared" si="17"/>
        <v>0</v>
      </c>
      <c r="R66" s="498">
        <f t="shared" si="17"/>
        <v>0</v>
      </c>
      <c r="S66" s="498">
        <f t="shared" si="17"/>
        <v>0</v>
      </c>
      <c r="T66" s="498">
        <f t="shared" si="17"/>
        <v>0</v>
      </c>
      <c r="U66" s="498">
        <v>0</v>
      </c>
      <c r="V66" s="498">
        <v>0</v>
      </c>
      <c r="W66" s="498">
        <v>0</v>
      </c>
      <c r="X66" s="498">
        <v>0</v>
      </c>
      <c r="Y66" s="498">
        <f t="shared" si="23"/>
        <v>0</v>
      </c>
      <c r="Z66" s="498">
        <v>0</v>
      </c>
      <c r="AA66" s="498">
        <v>0</v>
      </c>
      <c r="AB66" s="498">
        <v>0</v>
      </c>
      <c r="AC66" s="498">
        <f t="shared" si="24"/>
        <v>0</v>
      </c>
      <c r="AD66" s="498">
        <f t="shared" si="25"/>
        <v>0</v>
      </c>
      <c r="AE66" s="498">
        <f t="shared" si="25"/>
        <v>0</v>
      </c>
      <c r="AF66" s="498">
        <f t="shared" si="25"/>
        <v>0</v>
      </c>
      <c r="AG66" s="498">
        <f t="shared" si="25"/>
        <v>0</v>
      </c>
      <c r="AH66" s="498">
        <f t="shared" si="25"/>
        <v>0</v>
      </c>
    </row>
    <row r="67" spans="1:34" ht="21.75">
      <c r="A67" s="496">
        <v>60</v>
      </c>
      <c r="B67" s="512" t="s">
        <v>135</v>
      </c>
      <c r="C67" s="498">
        <v>0</v>
      </c>
      <c r="D67" s="498">
        <v>0</v>
      </c>
      <c r="E67" s="498">
        <v>0</v>
      </c>
      <c r="F67" s="498">
        <v>0</v>
      </c>
      <c r="G67" s="498">
        <f t="shared" si="20"/>
        <v>0</v>
      </c>
      <c r="H67" s="498">
        <v>0</v>
      </c>
      <c r="I67" s="498">
        <v>0</v>
      </c>
      <c r="J67" s="498">
        <v>0</v>
      </c>
      <c r="K67" s="498">
        <f t="shared" si="21"/>
        <v>0</v>
      </c>
      <c r="L67" s="498">
        <v>0</v>
      </c>
      <c r="M67" s="498">
        <v>0</v>
      </c>
      <c r="N67" s="498">
        <v>0</v>
      </c>
      <c r="O67" s="498">
        <f t="shared" si="22"/>
        <v>0</v>
      </c>
      <c r="P67" s="498">
        <f t="shared" si="19"/>
        <v>0</v>
      </c>
      <c r="Q67" s="498">
        <f t="shared" si="17"/>
        <v>0</v>
      </c>
      <c r="R67" s="498">
        <f t="shared" si="17"/>
        <v>0</v>
      </c>
      <c r="S67" s="498">
        <f t="shared" si="17"/>
        <v>0</v>
      </c>
      <c r="T67" s="498">
        <f t="shared" si="17"/>
        <v>0</v>
      </c>
      <c r="U67" s="498">
        <v>0</v>
      </c>
      <c r="V67" s="498">
        <v>0</v>
      </c>
      <c r="W67" s="498">
        <v>0</v>
      </c>
      <c r="X67" s="498">
        <v>0</v>
      </c>
      <c r="Y67" s="498">
        <f t="shared" si="23"/>
        <v>0</v>
      </c>
      <c r="Z67" s="498">
        <v>0</v>
      </c>
      <c r="AA67" s="498">
        <v>0</v>
      </c>
      <c r="AB67" s="498">
        <v>0</v>
      </c>
      <c r="AC67" s="498">
        <f t="shared" si="24"/>
        <v>0</v>
      </c>
      <c r="AD67" s="498">
        <f t="shared" si="25"/>
        <v>0</v>
      </c>
      <c r="AE67" s="498">
        <f t="shared" si="25"/>
        <v>0</v>
      </c>
      <c r="AF67" s="498">
        <f t="shared" si="25"/>
        <v>0</v>
      </c>
      <c r="AG67" s="498">
        <f t="shared" si="25"/>
        <v>0</v>
      </c>
      <c r="AH67" s="498">
        <f t="shared" si="25"/>
        <v>0</v>
      </c>
    </row>
    <row r="68" spans="1:34" ht="21.75">
      <c r="A68" s="496">
        <v>61</v>
      </c>
      <c r="B68" s="512" t="s">
        <v>136</v>
      </c>
      <c r="C68" s="498">
        <v>0</v>
      </c>
      <c r="D68" s="498">
        <v>0</v>
      </c>
      <c r="E68" s="498">
        <v>0</v>
      </c>
      <c r="F68" s="498">
        <v>0</v>
      </c>
      <c r="G68" s="498">
        <f t="shared" si="20"/>
        <v>0</v>
      </c>
      <c r="H68" s="498">
        <v>0</v>
      </c>
      <c r="I68" s="498">
        <v>0</v>
      </c>
      <c r="J68" s="498">
        <v>0</v>
      </c>
      <c r="K68" s="498">
        <f t="shared" si="21"/>
        <v>0</v>
      </c>
      <c r="L68" s="498">
        <v>0</v>
      </c>
      <c r="M68" s="498">
        <v>0</v>
      </c>
      <c r="N68" s="498">
        <v>0</v>
      </c>
      <c r="O68" s="498">
        <f t="shared" si="22"/>
        <v>0</v>
      </c>
      <c r="P68" s="498">
        <f t="shared" si="22"/>
        <v>0</v>
      </c>
      <c r="Q68" s="498">
        <f t="shared" si="17"/>
        <v>0</v>
      </c>
      <c r="R68" s="498">
        <f t="shared" si="17"/>
        <v>0</v>
      </c>
      <c r="S68" s="498">
        <f t="shared" si="17"/>
        <v>0</v>
      </c>
      <c r="T68" s="498">
        <f t="shared" si="17"/>
        <v>0</v>
      </c>
      <c r="U68" s="498">
        <v>0</v>
      </c>
      <c r="V68" s="498">
        <v>0</v>
      </c>
      <c r="W68" s="498">
        <v>0</v>
      </c>
      <c r="X68" s="498">
        <v>0</v>
      </c>
      <c r="Y68" s="498">
        <f t="shared" si="23"/>
        <v>0</v>
      </c>
      <c r="Z68" s="498">
        <v>0</v>
      </c>
      <c r="AA68" s="498">
        <v>0</v>
      </c>
      <c r="AB68" s="498">
        <v>0</v>
      </c>
      <c r="AC68" s="498">
        <f t="shared" si="24"/>
        <v>0</v>
      </c>
      <c r="AD68" s="498">
        <f t="shared" si="25"/>
        <v>0</v>
      </c>
      <c r="AE68" s="498">
        <f t="shared" si="25"/>
        <v>0</v>
      </c>
      <c r="AF68" s="498">
        <f t="shared" si="25"/>
        <v>0</v>
      </c>
      <c r="AG68" s="498">
        <f t="shared" si="25"/>
        <v>0</v>
      </c>
      <c r="AH68" s="498">
        <f t="shared" si="25"/>
        <v>0</v>
      </c>
    </row>
    <row r="69" spans="1:34" ht="21.75">
      <c r="A69" s="496">
        <v>62</v>
      </c>
      <c r="B69" s="512" t="s">
        <v>137</v>
      </c>
      <c r="C69" s="498">
        <v>0</v>
      </c>
      <c r="D69" s="498">
        <v>0</v>
      </c>
      <c r="E69" s="498">
        <v>0</v>
      </c>
      <c r="F69" s="498">
        <v>0</v>
      </c>
      <c r="G69" s="498">
        <f t="shared" si="20"/>
        <v>0</v>
      </c>
      <c r="H69" s="498">
        <v>0</v>
      </c>
      <c r="I69" s="498">
        <v>0</v>
      </c>
      <c r="J69" s="498">
        <v>0</v>
      </c>
      <c r="K69" s="498">
        <f t="shared" si="21"/>
        <v>0</v>
      </c>
      <c r="L69" s="498">
        <v>0</v>
      </c>
      <c r="M69" s="498">
        <v>0</v>
      </c>
      <c r="N69" s="498">
        <v>0</v>
      </c>
      <c r="O69" s="498">
        <f t="shared" si="22"/>
        <v>0</v>
      </c>
      <c r="P69" s="498">
        <f t="shared" si="22"/>
        <v>0</v>
      </c>
      <c r="Q69" s="498">
        <f t="shared" si="17"/>
        <v>0</v>
      </c>
      <c r="R69" s="498">
        <f t="shared" si="17"/>
        <v>0</v>
      </c>
      <c r="S69" s="498">
        <f t="shared" si="17"/>
        <v>0</v>
      </c>
      <c r="T69" s="498">
        <f t="shared" si="17"/>
        <v>0</v>
      </c>
      <c r="U69" s="498">
        <v>0</v>
      </c>
      <c r="V69" s="498">
        <v>0</v>
      </c>
      <c r="W69" s="498">
        <v>0</v>
      </c>
      <c r="X69" s="498">
        <v>0</v>
      </c>
      <c r="Y69" s="498">
        <f t="shared" si="23"/>
        <v>0</v>
      </c>
      <c r="Z69" s="498">
        <v>0</v>
      </c>
      <c r="AA69" s="498">
        <v>0</v>
      </c>
      <c r="AB69" s="498">
        <v>0</v>
      </c>
      <c r="AC69" s="498">
        <f t="shared" si="24"/>
        <v>0</v>
      </c>
      <c r="AD69" s="498">
        <f t="shared" si="25"/>
        <v>0</v>
      </c>
      <c r="AE69" s="498">
        <f t="shared" si="25"/>
        <v>0</v>
      </c>
      <c r="AF69" s="498">
        <f t="shared" si="25"/>
        <v>0</v>
      </c>
      <c r="AG69" s="498">
        <f t="shared" si="25"/>
        <v>0</v>
      </c>
      <c r="AH69" s="498">
        <f t="shared" si="25"/>
        <v>0</v>
      </c>
    </row>
    <row r="70" spans="1:34" ht="21.75">
      <c r="A70" s="496">
        <v>63</v>
      </c>
      <c r="B70" s="512" t="s">
        <v>107</v>
      </c>
      <c r="C70" s="498">
        <v>0</v>
      </c>
      <c r="D70" s="498">
        <v>0</v>
      </c>
      <c r="E70" s="498">
        <v>0</v>
      </c>
      <c r="F70" s="498">
        <v>0</v>
      </c>
      <c r="G70" s="498">
        <f t="shared" si="20"/>
        <v>0</v>
      </c>
      <c r="H70" s="498">
        <v>0</v>
      </c>
      <c r="I70" s="498">
        <v>0</v>
      </c>
      <c r="J70" s="498">
        <v>0</v>
      </c>
      <c r="K70" s="498">
        <f t="shared" si="21"/>
        <v>0</v>
      </c>
      <c r="L70" s="498">
        <v>0</v>
      </c>
      <c r="M70" s="498">
        <v>0</v>
      </c>
      <c r="N70" s="498">
        <v>0</v>
      </c>
      <c r="O70" s="498">
        <f t="shared" si="22"/>
        <v>0</v>
      </c>
      <c r="P70" s="498">
        <f t="shared" si="22"/>
        <v>0</v>
      </c>
      <c r="Q70" s="498">
        <f t="shared" si="17"/>
        <v>0</v>
      </c>
      <c r="R70" s="498">
        <f t="shared" si="17"/>
        <v>0</v>
      </c>
      <c r="S70" s="498">
        <f t="shared" si="17"/>
        <v>0</v>
      </c>
      <c r="T70" s="498">
        <f t="shared" si="17"/>
        <v>0</v>
      </c>
      <c r="U70" s="498">
        <v>0</v>
      </c>
      <c r="V70" s="498">
        <v>0</v>
      </c>
      <c r="W70" s="498">
        <v>0</v>
      </c>
      <c r="X70" s="498">
        <v>0</v>
      </c>
      <c r="Y70" s="498">
        <f t="shared" si="23"/>
        <v>0</v>
      </c>
      <c r="Z70" s="498">
        <v>0</v>
      </c>
      <c r="AA70" s="498">
        <v>0</v>
      </c>
      <c r="AB70" s="498">
        <v>0</v>
      </c>
      <c r="AC70" s="498">
        <f t="shared" si="24"/>
        <v>0</v>
      </c>
      <c r="AD70" s="498">
        <f t="shared" si="25"/>
        <v>0</v>
      </c>
      <c r="AE70" s="498">
        <f t="shared" si="25"/>
        <v>0</v>
      </c>
      <c r="AF70" s="498">
        <f t="shared" si="25"/>
        <v>0</v>
      </c>
      <c r="AG70" s="498">
        <f t="shared" si="25"/>
        <v>0</v>
      </c>
      <c r="AH70" s="498">
        <f t="shared" si="25"/>
        <v>0</v>
      </c>
    </row>
    <row r="71" spans="1:34" ht="21.75">
      <c r="A71" s="496">
        <v>64</v>
      </c>
      <c r="B71" s="512" t="s">
        <v>119</v>
      </c>
      <c r="C71" s="498">
        <v>0</v>
      </c>
      <c r="D71" s="498">
        <v>0</v>
      </c>
      <c r="E71" s="498">
        <v>0</v>
      </c>
      <c r="F71" s="498">
        <v>0</v>
      </c>
      <c r="G71" s="498">
        <f t="shared" si="20"/>
        <v>0</v>
      </c>
      <c r="H71" s="498">
        <v>0</v>
      </c>
      <c r="I71" s="498">
        <v>0</v>
      </c>
      <c r="J71" s="498">
        <v>0</v>
      </c>
      <c r="K71" s="498">
        <f t="shared" si="21"/>
        <v>0</v>
      </c>
      <c r="L71" s="498">
        <v>0</v>
      </c>
      <c r="M71" s="498">
        <v>0</v>
      </c>
      <c r="N71" s="498">
        <v>0</v>
      </c>
      <c r="O71" s="498">
        <f t="shared" si="22"/>
        <v>0</v>
      </c>
      <c r="P71" s="498">
        <f t="shared" si="22"/>
        <v>0</v>
      </c>
      <c r="Q71" s="498">
        <f t="shared" si="17"/>
        <v>0</v>
      </c>
      <c r="R71" s="498">
        <f t="shared" si="17"/>
        <v>0</v>
      </c>
      <c r="S71" s="498">
        <f t="shared" si="17"/>
        <v>0</v>
      </c>
      <c r="T71" s="498">
        <f t="shared" si="17"/>
        <v>0</v>
      </c>
      <c r="U71" s="498">
        <v>0</v>
      </c>
      <c r="V71" s="498">
        <v>0</v>
      </c>
      <c r="W71" s="498">
        <v>0</v>
      </c>
      <c r="X71" s="498">
        <v>0</v>
      </c>
      <c r="Y71" s="498">
        <f t="shared" si="23"/>
        <v>0</v>
      </c>
      <c r="Z71" s="498">
        <v>0</v>
      </c>
      <c r="AA71" s="498">
        <v>0</v>
      </c>
      <c r="AB71" s="498">
        <v>0</v>
      </c>
      <c r="AC71" s="498">
        <f t="shared" si="24"/>
        <v>0</v>
      </c>
      <c r="AD71" s="498">
        <f t="shared" si="25"/>
        <v>0</v>
      </c>
      <c r="AE71" s="498">
        <f t="shared" si="25"/>
        <v>0</v>
      </c>
      <c r="AF71" s="498">
        <f t="shared" si="25"/>
        <v>0</v>
      </c>
      <c r="AG71" s="498">
        <f t="shared" si="25"/>
        <v>0</v>
      </c>
      <c r="AH71" s="498">
        <f t="shared" si="25"/>
        <v>0</v>
      </c>
    </row>
    <row r="72" spans="1:34" ht="21.75">
      <c r="A72" s="496">
        <v>65</v>
      </c>
      <c r="B72" s="512" t="s">
        <v>162</v>
      </c>
      <c r="C72" s="498">
        <v>0</v>
      </c>
      <c r="D72" s="498">
        <v>0</v>
      </c>
      <c r="E72" s="498">
        <v>0</v>
      </c>
      <c r="F72" s="498">
        <v>0</v>
      </c>
      <c r="G72" s="498">
        <f t="shared" si="20"/>
        <v>0</v>
      </c>
      <c r="H72" s="498">
        <v>0</v>
      </c>
      <c r="I72" s="498">
        <v>0</v>
      </c>
      <c r="J72" s="498">
        <v>0</v>
      </c>
      <c r="K72" s="498">
        <f t="shared" si="21"/>
        <v>0</v>
      </c>
      <c r="L72" s="498">
        <v>0</v>
      </c>
      <c r="M72" s="498">
        <v>0</v>
      </c>
      <c r="N72" s="498">
        <v>0</v>
      </c>
      <c r="O72" s="498">
        <f t="shared" si="22"/>
        <v>0</v>
      </c>
      <c r="P72" s="498">
        <f t="shared" si="22"/>
        <v>0</v>
      </c>
      <c r="Q72" s="498">
        <f t="shared" si="17"/>
        <v>0</v>
      </c>
      <c r="R72" s="498">
        <f t="shared" si="17"/>
        <v>0</v>
      </c>
      <c r="S72" s="498">
        <f t="shared" si="17"/>
        <v>0</v>
      </c>
      <c r="T72" s="498">
        <f t="shared" si="17"/>
        <v>0</v>
      </c>
      <c r="U72" s="498">
        <v>0</v>
      </c>
      <c r="V72" s="498">
        <v>0</v>
      </c>
      <c r="W72" s="498">
        <v>0</v>
      </c>
      <c r="X72" s="498">
        <v>0</v>
      </c>
      <c r="Y72" s="498">
        <f t="shared" si="23"/>
        <v>0</v>
      </c>
      <c r="Z72" s="498">
        <v>0</v>
      </c>
      <c r="AA72" s="498">
        <v>0</v>
      </c>
      <c r="AB72" s="498">
        <v>0</v>
      </c>
      <c r="AC72" s="498">
        <f t="shared" si="24"/>
        <v>0</v>
      </c>
      <c r="AD72" s="498">
        <f t="shared" si="25"/>
        <v>0</v>
      </c>
      <c r="AE72" s="498">
        <f t="shared" si="25"/>
        <v>0</v>
      </c>
      <c r="AF72" s="498">
        <f t="shared" si="25"/>
        <v>0</v>
      </c>
      <c r="AG72" s="498">
        <f t="shared" si="25"/>
        <v>0</v>
      </c>
      <c r="AH72" s="498">
        <f t="shared" si="25"/>
        <v>0</v>
      </c>
    </row>
    <row r="73" spans="1:34" ht="21.75">
      <c r="A73" s="496">
        <v>66</v>
      </c>
      <c r="B73" s="512" t="s">
        <v>108</v>
      </c>
      <c r="C73" s="498">
        <v>0</v>
      </c>
      <c r="D73" s="498">
        <v>0</v>
      </c>
      <c r="E73" s="498">
        <v>0</v>
      </c>
      <c r="F73" s="498">
        <v>0</v>
      </c>
      <c r="G73" s="498">
        <f t="shared" si="20"/>
        <v>0</v>
      </c>
      <c r="H73" s="498">
        <v>0</v>
      </c>
      <c r="I73" s="498">
        <v>0</v>
      </c>
      <c r="J73" s="498">
        <v>0</v>
      </c>
      <c r="K73" s="498">
        <f t="shared" si="21"/>
        <v>0</v>
      </c>
      <c r="L73" s="498">
        <v>0</v>
      </c>
      <c r="M73" s="498">
        <v>0</v>
      </c>
      <c r="N73" s="498">
        <v>0</v>
      </c>
      <c r="O73" s="498">
        <f t="shared" si="22"/>
        <v>0</v>
      </c>
      <c r="P73" s="498">
        <f t="shared" si="22"/>
        <v>0</v>
      </c>
      <c r="Q73" s="498">
        <f t="shared" si="17"/>
        <v>0</v>
      </c>
      <c r="R73" s="498">
        <f t="shared" si="17"/>
        <v>0</v>
      </c>
      <c r="S73" s="498">
        <f t="shared" si="17"/>
        <v>0</v>
      </c>
      <c r="T73" s="498">
        <f t="shared" si="17"/>
        <v>0</v>
      </c>
      <c r="U73" s="498">
        <v>0</v>
      </c>
      <c r="V73" s="498">
        <v>0</v>
      </c>
      <c r="W73" s="498">
        <v>0</v>
      </c>
      <c r="X73" s="498">
        <v>0</v>
      </c>
      <c r="Y73" s="498">
        <f t="shared" si="23"/>
        <v>0</v>
      </c>
      <c r="Z73" s="498">
        <v>0</v>
      </c>
      <c r="AA73" s="498">
        <v>0</v>
      </c>
      <c r="AB73" s="498">
        <v>0</v>
      </c>
      <c r="AC73" s="498">
        <f t="shared" si="24"/>
        <v>0</v>
      </c>
      <c r="AD73" s="498">
        <f t="shared" si="25"/>
        <v>0</v>
      </c>
      <c r="AE73" s="498">
        <f t="shared" si="25"/>
        <v>0</v>
      </c>
      <c r="AF73" s="498">
        <f t="shared" si="25"/>
        <v>0</v>
      </c>
      <c r="AG73" s="498">
        <f t="shared" si="25"/>
        <v>0</v>
      </c>
      <c r="AH73" s="498">
        <f t="shared" si="25"/>
        <v>0</v>
      </c>
    </row>
    <row r="74" spans="1:34" ht="21.75">
      <c r="A74" s="496">
        <v>67</v>
      </c>
      <c r="B74" s="512" t="s">
        <v>109</v>
      </c>
      <c r="C74" s="498">
        <v>0</v>
      </c>
      <c r="D74" s="498">
        <v>0</v>
      </c>
      <c r="E74" s="498">
        <v>0</v>
      </c>
      <c r="F74" s="498">
        <v>0</v>
      </c>
      <c r="G74" s="498">
        <f t="shared" si="20"/>
        <v>0</v>
      </c>
      <c r="H74" s="498">
        <v>0</v>
      </c>
      <c r="I74" s="498">
        <v>0</v>
      </c>
      <c r="J74" s="498">
        <v>0</v>
      </c>
      <c r="K74" s="498">
        <f t="shared" si="21"/>
        <v>0</v>
      </c>
      <c r="L74" s="498">
        <v>0</v>
      </c>
      <c r="M74" s="498">
        <v>0</v>
      </c>
      <c r="N74" s="498">
        <v>0</v>
      </c>
      <c r="O74" s="498">
        <f t="shared" si="22"/>
        <v>0</v>
      </c>
      <c r="P74" s="498">
        <f t="shared" si="22"/>
        <v>0</v>
      </c>
      <c r="Q74" s="498">
        <f t="shared" si="17"/>
        <v>0</v>
      </c>
      <c r="R74" s="498">
        <f t="shared" si="17"/>
        <v>0</v>
      </c>
      <c r="S74" s="498">
        <f t="shared" si="17"/>
        <v>0</v>
      </c>
      <c r="T74" s="498">
        <f t="shared" si="17"/>
        <v>0</v>
      </c>
      <c r="U74" s="498">
        <v>0</v>
      </c>
      <c r="V74" s="498">
        <v>0</v>
      </c>
      <c r="W74" s="498">
        <v>0</v>
      </c>
      <c r="X74" s="498">
        <v>0</v>
      </c>
      <c r="Y74" s="498">
        <f t="shared" si="23"/>
        <v>0</v>
      </c>
      <c r="Z74" s="498">
        <v>0</v>
      </c>
      <c r="AA74" s="498">
        <v>0</v>
      </c>
      <c r="AB74" s="498">
        <v>0</v>
      </c>
      <c r="AC74" s="498">
        <f t="shared" si="24"/>
        <v>0</v>
      </c>
      <c r="AD74" s="498">
        <f t="shared" si="25"/>
        <v>0</v>
      </c>
      <c r="AE74" s="498">
        <f t="shared" si="25"/>
        <v>0</v>
      </c>
      <c r="AF74" s="498">
        <f t="shared" si="25"/>
        <v>0</v>
      </c>
      <c r="AG74" s="498">
        <f t="shared" si="25"/>
        <v>0</v>
      </c>
      <c r="AH74" s="498">
        <f t="shared" si="25"/>
        <v>0</v>
      </c>
    </row>
    <row r="75" spans="1:34" ht="21.75">
      <c r="A75" s="496">
        <v>68</v>
      </c>
      <c r="B75" s="512" t="s">
        <v>141</v>
      </c>
      <c r="C75" s="498">
        <v>0</v>
      </c>
      <c r="D75" s="498">
        <v>0</v>
      </c>
      <c r="E75" s="498">
        <v>0</v>
      </c>
      <c r="F75" s="498">
        <v>0</v>
      </c>
      <c r="G75" s="498">
        <f t="shared" si="20"/>
        <v>0</v>
      </c>
      <c r="H75" s="498">
        <v>0</v>
      </c>
      <c r="I75" s="498">
        <v>0</v>
      </c>
      <c r="J75" s="498">
        <v>0</v>
      </c>
      <c r="K75" s="498">
        <f t="shared" si="21"/>
        <v>0</v>
      </c>
      <c r="L75" s="498">
        <v>0</v>
      </c>
      <c r="M75" s="498">
        <v>0</v>
      </c>
      <c r="N75" s="498">
        <v>0</v>
      </c>
      <c r="O75" s="498">
        <f t="shared" si="22"/>
        <v>0</v>
      </c>
      <c r="P75" s="498">
        <f t="shared" si="22"/>
        <v>0</v>
      </c>
      <c r="Q75" s="498">
        <f t="shared" si="17"/>
        <v>0</v>
      </c>
      <c r="R75" s="498">
        <f t="shared" si="17"/>
        <v>0</v>
      </c>
      <c r="S75" s="498">
        <f t="shared" si="17"/>
        <v>0</v>
      </c>
      <c r="T75" s="498">
        <f t="shared" si="17"/>
        <v>0</v>
      </c>
      <c r="U75" s="498">
        <v>0</v>
      </c>
      <c r="V75" s="498">
        <v>0</v>
      </c>
      <c r="W75" s="498">
        <v>0</v>
      </c>
      <c r="X75" s="498">
        <v>0</v>
      </c>
      <c r="Y75" s="498">
        <f t="shared" si="23"/>
        <v>0</v>
      </c>
      <c r="Z75" s="498">
        <v>0</v>
      </c>
      <c r="AA75" s="498">
        <v>0</v>
      </c>
      <c r="AB75" s="498">
        <v>0</v>
      </c>
      <c r="AC75" s="498">
        <f t="shared" si="24"/>
        <v>0</v>
      </c>
      <c r="AD75" s="498">
        <f t="shared" si="25"/>
        <v>0</v>
      </c>
      <c r="AE75" s="498">
        <f t="shared" si="25"/>
        <v>0</v>
      </c>
      <c r="AF75" s="498">
        <f t="shared" si="25"/>
        <v>0</v>
      </c>
      <c r="AG75" s="498">
        <f t="shared" si="25"/>
        <v>0</v>
      </c>
      <c r="AH75" s="498">
        <f t="shared" si="25"/>
        <v>0</v>
      </c>
    </row>
    <row r="76" spans="1:34" ht="21.75">
      <c r="A76" s="496">
        <v>69</v>
      </c>
      <c r="B76" s="512" t="s">
        <v>95</v>
      </c>
      <c r="C76" s="498">
        <v>0</v>
      </c>
      <c r="D76" s="498">
        <v>0</v>
      </c>
      <c r="E76" s="498">
        <v>0</v>
      </c>
      <c r="F76" s="498">
        <v>0</v>
      </c>
      <c r="G76" s="498">
        <f t="shared" si="20"/>
        <v>0</v>
      </c>
      <c r="H76" s="498">
        <v>0</v>
      </c>
      <c r="I76" s="498">
        <v>1</v>
      </c>
      <c r="J76" s="498">
        <v>0</v>
      </c>
      <c r="K76" s="498">
        <f t="shared" si="21"/>
        <v>1</v>
      </c>
      <c r="L76" s="498">
        <v>0</v>
      </c>
      <c r="M76" s="498">
        <v>0</v>
      </c>
      <c r="N76" s="498">
        <v>0</v>
      </c>
      <c r="O76" s="498">
        <f t="shared" si="22"/>
        <v>0</v>
      </c>
      <c r="P76" s="498">
        <f t="shared" si="22"/>
        <v>0</v>
      </c>
      <c r="Q76" s="498">
        <f t="shared" si="17"/>
        <v>0</v>
      </c>
      <c r="R76" s="498">
        <f t="shared" si="17"/>
        <v>1</v>
      </c>
      <c r="S76" s="498">
        <f t="shared" si="17"/>
        <v>0</v>
      </c>
      <c r="T76" s="498">
        <f t="shared" si="17"/>
        <v>1</v>
      </c>
      <c r="U76" s="498">
        <v>0</v>
      </c>
      <c r="V76" s="498">
        <v>0</v>
      </c>
      <c r="W76" s="498">
        <v>0</v>
      </c>
      <c r="X76" s="498">
        <v>0</v>
      </c>
      <c r="Y76" s="498">
        <f t="shared" si="23"/>
        <v>0</v>
      </c>
      <c r="Z76" s="498">
        <v>0</v>
      </c>
      <c r="AA76" s="498">
        <v>0</v>
      </c>
      <c r="AB76" s="498">
        <v>0</v>
      </c>
      <c r="AC76" s="498">
        <f t="shared" si="24"/>
        <v>0</v>
      </c>
      <c r="AD76" s="498">
        <f t="shared" si="25"/>
        <v>0</v>
      </c>
      <c r="AE76" s="498">
        <f t="shared" si="25"/>
        <v>0</v>
      </c>
      <c r="AF76" s="498">
        <f t="shared" si="25"/>
        <v>0</v>
      </c>
      <c r="AG76" s="498">
        <f t="shared" si="25"/>
        <v>0</v>
      </c>
      <c r="AH76" s="498">
        <f t="shared" si="25"/>
        <v>0</v>
      </c>
    </row>
    <row r="77" spans="1:34" ht="21.75">
      <c r="A77" s="496">
        <v>70</v>
      </c>
      <c r="B77" s="512" t="s">
        <v>96</v>
      </c>
      <c r="C77" s="498">
        <v>0</v>
      </c>
      <c r="D77" s="498">
        <v>0</v>
      </c>
      <c r="E77" s="498">
        <v>1</v>
      </c>
      <c r="F77" s="498">
        <v>0</v>
      </c>
      <c r="G77" s="498">
        <f t="shared" si="20"/>
        <v>1</v>
      </c>
      <c r="H77" s="498">
        <v>0</v>
      </c>
      <c r="I77" s="498">
        <v>0</v>
      </c>
      <c r="J77" s="498">
        <v>0</v>
      </c>
      <c r="K77" s="498">
        <f t="shared" si="21"/>
        <v>0</v>
      </c>
      <c r="L77" s="498">
        <v>0</v>
      </c>
      <c r="M77" s="498">
        <v>0</v>
      </c>
      <c r="N77" s="498">
        <v>0</v>
      </c>
      <c r="O77" s="498">
        <f t="shared" si="22"/>
        <v>0</v>
      </c>
      <c r="P77" s="498">
        <f t="shared" si="22"/>
        <v>0</v>
      </c>
      <c r="Q77" s="498">
        <f t="shared" si="17"/>
        <v>0</v>
      </c>
      <c r="R77" s="498">
        <f t="shared" si="17"/>
        <v>1</v>
      </c>
      <c r="S77" s="498">
        <f t="shared" si="17"/>
        <v>0</v>
      </c>
      <c r="T77" s="498">
        <f t="shared" si="17"/>
        <v>1</v>
      </c>
      <c r="U77" s="498">
        <v>0</v>
      </c>
      <c r="V77" s="498">
        <v>0</v>
      </c>
      <c r="W77" s="498">
        <v>0</v>
      </c>
      <c r="X77" s="498">
        <v>0</v>
      </c>
      <c r="Y77" s="498">
        <f t="shared" si="23"/>
        <v>0</v>
      </c>
      <c r="Z77" s="498">
        <v>0</v>
      </c>
      <c r="AA77" s="498">
        <v>0</v>
      </c>
      <c r="AB77" s="498">
        <v>0</v>
      </c>
      <c r="AC77" s="498">
        <f t="shared" si="24"/>
        <v>0</v>
      </c>
      <c r="AD77" s="498">
        <f t="shared" si="25"/>
        <v>0</v>
      </c>
      <c r="AE77" s="498">
        <f t="shared" si="25"/>
        <v>0</v>
      </c>
      <c r="AF77" s="498">
        <f t="shared" si="25"/>
        <v>0</v>
      </c>
      <c r="AG77" s="498">
        <f t="shared" si="25"/>
        <v>0</v>
      </c>
      <c r="AH77" s="498">
        <f t="shared" si="25"/>
        <v>0</v>
      </c>
    </row>
    <row r="78" spans="1:34" ht="21.75">
      <c r="A78" s="496">
        <v>71</v>
      </c>
      <c r="B78" s="512" t="s">
        <v>97</v>
      </c>
      <c r="C78" s="498">
        <v>0</v>
      </c>
      <c r="D78" s="498">
        <v>0</v>
      </c>
      <c r="E78" s="498">
        <v>0</v>
      </c>
      <c r="F78" s="498">
        <v>0</v>
      </c>
      <c r="G78" s="498">
        <f t="shared" si="20"/>
        <v>0</v>
      </c>
      <c r="H78" s="498">
        <v>0</v>
      </c>
      <c r="I78" s="498">
        <v>0</v>
      </c>
      <c r="J78" s="498">
        <v>0</v>
      </c>
      <c r="K78" s="498">
        <f t="shared" si="21"/>
        <v>0</v>
      </c>
      <c r="L78" s="498">
        <v>0</v>
      </c>
      <c r="M78" s="498">
        <v>0</v>
      </c>
      <c r="N78" s="498">
        <v>0</v>
      </c>
      <c r="O78" s="498">
        <f t="shared" si="22"/>
        <v>0</v>
      </c>
      <c r="P78" s="498">
        <f t="shared" si="22"/>
        <v>0</v>
      </c>
      <c r="Q78" s="498">
        <f t="shared" si="17"/>
        <v>0</v>
      </c>
      <c r="R78" s="498">
        <f t="shared" si="17"/>
        <v>0</v>
      </c>
      <c r="S78" s="498">
        <f t="shared" si="17"/>
        <v>0</v>
      </c>
      <c r="T78" s="498">
        <f t="shared" si="17"/>
        <v>0</v>
      </c>
      <c r="U78" s="498">
        <v>0</v>
      </c>
      <c r="V78" s="498">
        <v>0</v>
      </c>
      <c r="W78" s="498">
        <v>0</v>
      </c>
      <c r="X78" s="498">
        <v>0</v>
      </c>
      <c r="Y78" s="498">
        <f t="shared" si="23"/>
        <v>0</v>
      </c>
      <c r="Z78" s="498">
        <v>0</v>
      </c>
      <c r="AA78" s="498">
        <v>0</v>
      </c>
      <c r="AB78" s="498">
        <v>0</v>
      </c>
      <c r="AC78" s="498">
        <f t="shared" si="24"/>
        <v>0</v>
      </c>
      <c r="AD78" s="498">
        <f t="shared" si="25"/>
        <v>0</v>
      </c>
      <c r="AE78" s="498">
        <f t="shared" si="25"/>
        <v>0</v>
      </c>
      <c r="AF78" s="498">
        <f t="shared" si="25"/>
        <v>0</v>
      </c>
      <c r="AG78" s="498">
        <f t="shared" si="25"/>
        <v>0</v>
      </c>
      <c r="AH78" s="498">
        <f t="shared" si="25"/>
        <v>0</v>
      </c>
    </row>
    <row r="79" spans="1:36" ht="21.75">
      <c r="A79" s="307"/>
      <c r="B79" s="515" t="s">
        <v>20</v>
      </c>
      <c r="C79" s="501">
        <f aca="true" t="shared" si="26" ref="C79:AH79">SUM(C7,C8:C14,C16:C52,C54:C78)</f>
        <v>1</v>
      </c>
      <c r="D79" s="501">
        <f t="shared" si="26"/>
        <v>81</v>
      </c>
      <c r="E79" s="501">
        <f t="shared" si="26"/>
        <v>103</v>
      </c>
      <c r="F79" s="501">
        <f t="shared" si="26"/>
        <v>14</v>
      </c>
      <c r="G79" s="501">
        <f t="shared" si="26"/>
        <v>199</v>
      </c>
      <c r="H79" s="501">
        <f t="shared" si="26"/>
        <v>1</v>
      </c>
      <c r="I79" s="501">
        <f t="shared" si="26"/>
        <v>14</v>
      </c>
      <c r="J79" s="501">
        <f t="shared" si="26"/>
        <v>7</v>
      </c>
      <c r="K79" s="501">
        <f t="shared" si="26"/>
        <v>22</v>
      </c>
      <c r="L79" s="501">
        <f t="shared" si="26"/>
        <v>0</v>
      </c>
      <c r="M79" s="501">
        <f t="shared" si="26"/>
        <v>1</v>
      </c>
      <c r="N79" s="501">
        <f t="shared" si="26"/>
        <v>2</v>
      </c>
      <c r="O79" s="501">
        <f t="shared" si="26"/>
        <v>3</v>
      </c>
      <c r="P79" s="501">
        <f t="shared" si="26"/>
        <v>6</v>
      </c>
      <c r="Q79" s="501">
        <f t="shared" si="26"/>
        <v>82</v>
      </c>
      <c r="R79" s="501">
        <f t="shared" si="26"/>
        <v>118</v>
      </c>
      <c r="S79" s="501">
        <f t="shared" si="26"/>
        <v>23</v>
      </c>
      <c r="T79" s="501">
        <f t="shared" si="26"/>
        <v>224</v>
      </c>
      <c r="U79" s="501">
        <f t="shared" si="26"/>
        <v>12</v>
      </c>
      <c r="V79" s="501">
        <f t="shared" si="26"/>
        <v>45</v>
      </c>
      <c r="W79" s="501">
        <f t="shared" si="26"/>
        <v>13</v>
      </c>
      <c r="X79" s="501">
        <f t="shared" si="26"/>
        <v>0</v>
      </c>
      <c r="Y79" s="501">
        <f t="shared" si="26"/>
        <v>70</v>
      </c>
      <c r="Z79" s="501">
        <f t="shared" si="26"/>
        <v>0</v>
      </c>
      <c r="AA79" s="501">
        <f t="shared" si="26"/>
        <v>1</v>
      </c>
      <c r="AB79" s="501">
        <f t="shared" si="26"/>
        <v>0</v>
      </c>
      <c r="AC79" s="501">
        <f t="shared" si="26"/>
        <v>1</v>
      </c>
      <c r="AD79" s="501">
        <f t="shared" si="26"/>
        <v>12</v>
      </c>
      <c r="AE79" s="501">
        <f t="shared" si="26"/>
        <v>45</v>
      </c>
      <c r="AF79" s="501">
        <f t="shared" si="26"/>
        <v>14</v>
      </c>
      <c r="AG79" s="501">
        <f t="shared" si="26"/>
        <v>0</v>
      </c>
      <c r="AH79" s="501">
        <f t="shared" si="26"/>
        <v>71</v>
      </c>
      <c r="AJ79" s="504"/>
    </row>
    <row r="80" ht="21.75">
      <c r="AK80" s="504"/>
    </row>
    <row r="81" ht="21.75">
      <c r="G81"/>
    </row>
  </sheetData>
  <mergeCells count="11">
    <mergeCell ref="H5:K5"/>
    <mergeCell ref="L5:O5"/>
    <mergeCell ref="U5:Y5"/>
    <mergeCell ref="Z5:AC5"/>
    <mergeCell ref="C3:T3"/>
    <mergeCell ref="U3:AH3"/>
    <mergeCell ref="C4:O4"/>
    <mergeCell ref="P4:T5"/>
    <mergeCell ref="U4:AC4"/>
    <mergeCell ref="AD4:AH5"/>
    <mergeCell ref="C5:G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80"/>
  <sheetViews>
    <sheetView workbookViewId="0" topLeftCell="A7">
      <selection activeCell="B2" sqref="B2"/>
    </sheetView>
  </sheetViews>
  <sheetFormatPr defaultColWidth="9.140625" defaultRowHeight="21.75"/>
  <cols>
    <col min="1" max="1" width="3.7109375" style="0" customWidth="1"/>
    <col min="2" max="2" width="32.421875" style="0" customWidth="1"/>
    <col min="3" max="3" width="3.421875" style="0" customWidth="1"/>
    <col min="4" max="4" width="3.7109375" style="0" customWidth="1"/>
    <col min="5" max="5" width="3.421875" style="0" customWidth="1"/>
    <col min="6" max="6" width="4.00390625" style="0" customWidth="1"/>
    <col min="7" max="7" width="3.7109375" style="0" customWidth="1"/>
    <col min="8" max="9" width="3.28125" style="0" customWidth="1"/>
    <col min="10" max="10" width="5.140625" style="0" customWidth="1"/>
    <col min="11" max="11" width="4.00390625" style="0" customWidth="1"/>
    <col min="12" max="12" width="3.140625" style="0" customWidth="1"/>
    <col min="13" max="13" width="3.28125" style="0" customWidth="1"/>
    <col min="14" max="14" width="3.57421875" style="0" customWidth="1"/>
    <col min="15" max="15" width="3.7109375" style="0" customWidth="1"/>
    <col min="16" max="16" width="3.8515625" style="0" customWidth="1"/>
    <col min="17" max="17" width="3.421875" style="0" customWidth="1"/>
    <col min="18" max="18" width="4.28125" style="0" customWidth="1"/>
    <col min="19" max="19" width="2.8515625" style="0" customWidth="1"/>
    <col min="20" max="20" width="3.140625" style="0" customWidth="1"/>
    <col min="21" max="21" width="3.421875" style="0" customWidth="1"/>
    <col min="22" max="22" width="5.140625" style="0" customWidth="1"/>
    <col min="23" max="24" width="3.57421875" style="0" customWidth="1"/>
    <col min="25" max="25" width="3.421875" style="0" customWidth="1"/>
    <col min="26" max="26" width="4.7109375" style="0" customWidth="1"/>
    <col min="27" max="27" width="3.28125" style="0" customWidth="1"/>
    <col min="28" max="28" width="4.28125" style="0" customWidth="1"/>
    <col min="29" max="29" width="4.140625" style="0" customWidth="1"/>
    <col min="30" max="30" width="5.00390625" style="0" customWidth="1"/>
  </cols>
  <sheetData>
    <row r="1" spans="1:30" ht="21.75">
      <c r="A1" s="430"/>
      <c r="B1" s="431" t="s">
        <v>332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30" ht="21.75">
      <c r="A2" s="43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</row>
    <row r="3" spans="1:30" ht="34.5" customHeight="1">
      <c r="A3" s="432" t="s">
        <v>157</v>
      </c>
      <c r="B3" s="517" t="s">
        <v>0</v>
      </c>
      <c r="C3" s="703" t="s">
        <v>23</v>
      </c>
      <c r="D3" s="704"/>
      <c r="E3" s="704"/>
      <c r="F3" s="705"/>
      <c r="G3" s="706" t="s">
        <v>277</v>
      </c>
      <c r="H3" s="707"/>
      <c r="I3" s="707"/>
      <c r="J3" s="708"/>
      <c r="K3" s="706" t="s">
        <v>278</v>
      </c>
      <c r="L3" s="707"/>
      <c r="M3" s="707"/>
      <c r="N3" s="708"/>
      <c r="O3" s="712" t="s">
        <v>199</v>
      </c>
      <c r="P3" s="713"/>
      <c r="Q3" s="713"/>
      <c r="R3" s="714"/>
      <c r="S3" s="703" t="s">
        <v>200</v>
      </c>
      <c r="T3" s="704"/>
      <c r="U3" s="704"/>
      <c r="V3" s="705"/>
      <c r="W3" s="706" t="s">
        <v>279</v>
      </c>
      <c r="X3" s="707"/>
      <c r="Y3" s="707"/>
      <c r="Z3" s="708"/>
      <c r="AA3" s="709" t="s">
        <v>281</v>
      </c>
      <c r="AB3" s="710"/>
      <c r="AC3" s="710"/>
      <c r="AD3" s="711"/>
    </row>
    <row r="4" spans="1:30" ht="21.75">
      <c r="A4" s="435" t="s">
        <v>156</v>
      </c>
      <c r="B4" s="439"/>
      <c r="C4" s="466" t="s">
        <v>260</v>
      </c>
      <c r="D4" s="466" t="s">
        <v>261</v>
      </c>
      <c r="E4" s="466" t="s">
        <v>262</v>
      </c>
      <c r="F4" s="466" t="s">
        <v>20</v>
      </c>
      <c r="G4" s="466" t="s">
        <v>260</v>
      </c>
      <c r="H4" s="466" t="s">
        <v>261</v>
      </c>
      <c r="I4" s="466" t="s">
        <v>262</v>
      </c>
      <c r="J4" s="466" t="s">
        <v>20</v>
      </c>
      <c r="K4" s="466" t="s">
        <v>260</v>
      </c>
      <c r="L4" s="466" t="s">
        <v>261</v>
      </c>
      <c r="M4" s="466" t="s">
        <v>262</v>
      </c>
      <c r="N4" s="466" t="s">
        <v>20</v>
      </c>
      <c r="O4" s="466" t="s">
        <v>260</v>
      </c>
      <c r="P4" s="466" t="s">
        <v>261</v>
      </c>
      <c r="Q4" s="466" t="s">
        <v>262</v>
      </c>
      <c r="R4" s="466" t="s">
        <v>20</v>
      </c>
      <c r="S4" s="466" t="s">
        <v>260</v>
      </c>
      <c r="T4" s="466" t="s">
        <v>261</v>
      </c>
      <c r="U4" s="466" t="s">
        <v>262</v>
      </c>
      <c r="V4" s="466" t="s">
        <v>20</v>
      </c>
      <c r="W4" s="466" t="s">
        <v>260</v>
      </c>
      <c r="X4" s="466" t="s">
        <v>261</v>
      </c>
      <c r="Y4" s="466" t="s">
        <v>262</v>
      </c>
      <c r="Z4" s="466" t="s">
        <v>20</v>
      </c>
      <c r="AA4" s="467" t="s">
        <v>260</v>
      </c>
      <c r="AB4" s="467" t="s">
        <v>261</v>
      </c>
      <c r="AC4" s="467" t="s">
        <v>262</v>
      </c>
      <c r="AD4" s="467" t="s">
        <v>20</v>
      </c>
    </row>
    <row r="5" spans="1:30" s="516" customFormat="1" ht="20.25" customHeight="1">
      <c r="A5" s="518">
        <v>1</v>
      </c>
      <c r="B5" s="519" t="s">
        <v>16</v>
      </c>
      <c r="C5" s="498">
        <v>0</v>
      </c>
      <c r="D5" s="498">
        <v>2</v>
      </c>
      <c r="E5" s="498">
        <v>0</v>
      </c>
      <c r="F5" s="498">
        <f>SUM(C5:E5)</f>
        <v>2</v>
      </c>
      <c r="G5" s="498">
        <v>0</v>
      </c>
      <c r="H5" s="498">
        <v>6</v>
      </c>
      <c r="I5" s="498">
        <v>0</v>
      </c>
      <c r="J5" s="498">
        <f>SUM(G5:I5)</f>
        <v>6</v>
      </c>
      <c r="K5" s="498">
        <v>0</v>
      </c>
      <c r="L5" s="498">
        <v>0</v>
      </c>
      <c r="M5" s="498">
        <v>0</v>
      </c>
      <c r="N5" s="498">
        <f>SUM(K5:M5)</f>
        <v>0</v>
      </c>
      <c r="O5" s="498">
        <v>0</v>
      </c>
      <c r="P5" s="498">
        <v>0</v>
      </c>
      <c r="Q5" s="498">
        <v>0</v>
      </c>
      <c r="R5" s="498">
        <f>SUM(O5:Q5)</f>
        <v>0</v>
      </c>
      <c r="S5" s="498">
        <v>0</v>
      </c>
      <c r="T5" s="498">
        <v>2</v>
      </c>
      <c r="U5" s="498">
        <v>0</v>
      </c>
      <c r="V5" s="498">
        <f>SUM(S5:U5)</f>
        <v>2</v>
      </c>
      <c r="W5" s="498">
        <v>0</v>
      </c>
      <c r="X5" s="498">
        <v>0</v>
      </c>
      <c r="Y5" s="498">
        <v>0</v>
      </c>
      <c r="Z5" s="498">
        <f>SUM(W5:Y5)</f>
        <v>0</v>
      </c>
      <c r="AA5" s="498">
        <f>SUM(C5,G5,K5,O5,S5,W5)</f>
        <v>0</v>
      </c>
      <c r="AB5" s="498">
        <f>SUM(D5,H5,L5,P5,T5,X5)</f>
        <v>10</v>
      </c>
      <c r="AC5" s="498">
        <f>SUM(E5,I5,M5,Q5,U5,Y5)</f>
        <v>0</v>
      </c>
      <c r="AD5" s="498">
        <f>SUM(F5,J5,N5,R5,V5,Z5)</f>
        <v>10</v>
      </c>
    </row>
    <row r="6" spans="1:30" ht="20.25" customHeight="1">
      <c r="A6" s="520">
        <v>2</v>
      </c>
      <c r="B6" s="521" t="s">
        <v>1</v>
      </c>
      <c r="C6" s="498">
        <v>0</v>
      </c>
      <c r="D6" s="498">
        <v>0</v>
      </c>
      <c r="E6" s="498">
        <v>0</v>
      </c>
      <c r="F6" s="498">
        <f>SUM(C6:E6)</f>
        <v>0</v>
      </c>
      <c r="G6" s="498">
        <v>0</v>
      </c>
      <c r="H6" s="498">
        <v>0</v>
      </c>
      <c r="I6" s="498">
        <v>0</v>
      </c>
      <c r="J6" s="498">
        <f>SUM(G6:I6)</f>
        <v>0</v>
      </c>
      <c r="K6" s="498">
        <v>0</v>
      </c>
      <c r="L6" s="498">
        <v>0</v>
      </c>
      <c r="M6" s="498">
        <v>0</v>
      </c>
      <c r="N6" s="498">
        <f>SUM(K6:M6)</f>
        <v>0</v>
      </c>
      <c r="O6" s="498">
        <v>0</v>
      </c>
      <c r="P6" s="498">
        <v>0</v>
      </c>
      <c r="Q6" s="498">
        <v>0</v>
      </c>
      <c r="R6" s="498">
        <f>SUM(O6:Q6)</f>
        <v>0</v>
      </c>
      <c r="S6" s="498">
        <v>0</v>
      </c>
      <c r="T6" s="498">
        <v>0</v>
      </c>
      <c r="U6" s="498">
        <v>0</v>
      </c>
      <c r="V6" s="498">
        <f>SUM(S6:U6)</f>
        <v>0</v>
      </c>
      <c r="W6" s="498">
        <v>0</v>
      </c>
      <c r="X6" s="498">
        <v>0</v>
      </c>
      <c r="Y6" s="498">
        <v>0</v>
      </c>
      <c r="Z6" s="498">
        <f>SUM(W6:Y6)</f>
        <v>0</v>
      </c>
      <c r="AA6" s="498">
        <f aca="true" t="shared" si="0" ref="AA6:AD70">SUM(C6,G6,K6,O6,S6,W6)</f>
        <v>0</v>
      </c>
      <c r="AB6" s="498">
        <f t="shared" si="0"/>
        <v>0</v>
      </c>
      <c r="AC6" s="498">
        <f t="shared" si="0"/>
        <v>0</v>
      </c>
      <c r="AD6" s="498">
        <f t="shared" si="0"/>
        <v>0</v>
      </c>
    </row>
    <row r="7" spans="1:30" ht="18.75" customHeight="1">
      <c r="A7" s="520">
        <v>3</v>
      </c>
      <c r="B7" s="521" t="s">
        <v>2</v>
      </c>
      <c r="C7" s="498">
        <v>0</v>
      </c>
      <c r="D7" s="498">
        <v>0</v>
      </c>
      <c r="E7" s="498">
        <v>0</v>
      </c>
      <c r="F7" s="498">
        <f aca="true" t="shared" si="1" ref="F7:F51">SUM(C7:E7)</f>
        <v>0</v>
      </c>
      <c r="G7" s="498">
        <v>0</v>
      </c>
      <c r="H7" s="498">
        <v>0</v>
      </c>
      <c r="I7" s="498">
        <v>0</v>
      </c>
      <c r="J7" s="498">
        <f aca="true" t="shared" si="2" ref="J7:J51">SUM(G7:I7)</f>
        <v>0</v>
      </c>
      <c r="K7" s="498">
        <v>0</v>
      </c>
      <c r="L7" s="498">
        <v>0</v>
      </c>
      <c r="M7" s="498">
        <v>0</v>
      </c>
      <c r="N7" s="498">
        <f aca="true" t="shared" si="3" ref="N7:N51">SUM(K7:M7)</f>
        <v>0</v>
      </c>
      <c r="O7" s="498">
        <v>0</v>
      </c>
      <c r="P7" s="498">
        <v>0</v>
      </c>
      <c r="Q7" s="498">
        <v>0</v>
      </c>
      <c r="R7" s="498">
        <f aca="true" t="shared" si="4" ref="R7:R51">SUM(O7:Q7)</f>
        <v>0</v>
      </c>
      <c r="S7" s="498">
        <v>0</v>
      </c>
      <c r="T7" s="498">
        <v>0</v>
      </c>
      <c r="U7" s="498">
        <v>0</v>
      </c>
      <c r="V7" s="498">
        <f aca="true" t="shared" si="5" ref="V7:V51">SUM(S7:U7)</f>
        <v>0</v>
      </c>
      <c r="W7" s="498">
        <v>0</v>
      </c>
      <c r="X7" s="498">
        <v>0</v>
      </c>
      <c r="Y7" s="498">
        <v>0</v>
      </c>
      <c r="Z7" s="498">
        <f aca="true" t="shared" si="6" ref="Z7:Z51">SUM(W7:Y7)</f>
        <v>0</v>
      </c>
      <c r="AA7" s="498">
        <f t="shared" si="0"/>
        <v>0</v>
      </c>
      <c r="AB7" s="498">
        <f t="shared" si="0"/>
        <v>0</v>
      </c>
      <c r="AC7" s="498">
        <f t="shared" si="0"/>
        <v>0</v>
      </c>
      <c r="AD7" s="498">
        <f t="shared" si="0"/>
        <v>0</v>
      </c>
    </row>
    <row r="8" spans="1:30" ht="21.75">
      <c r="A8" s="520">
        <v>4</v>
      </c>
      <c r="B8" s="521" t="s">
        <v>3</v>
      </c>
      <c r="C8" s="498">
        <v>0</v>
      </c>
      <c r="D8" s="498">
        <v>0</v>
      </c>
      <c r="E8" s="498">
        <v>0</v>
      </c>
      <c r="F8" s="498">
        <f t="shared" si="1"/>
        <v>0</v>
      </c>
      <c r="G8" s="498">
        <v>0</v>
      </c>
      <c r="H8" s="498">
        <v>0</v>
      </c>
      <c r="I8" s="498">
        <v>0</v>
      </c>
      <c r="J8" s="498">
        <f t="shared" si="2"/>
        <v>0</v>
      </c>
      <c r="K8" s="498">
        <v>0</v>
      </c>
      <c r="L8" s="498">
        <v>0</v>
      </c>
      <c r="M8" s="498">
        <v>0</v>
      </c>
      <c r="N8" s="498">
        <f t="shared" si="3"/>
        <v>0</v>
      </c>
      <c r="O8" s="498">
        <v>0</v>
      </c>
      <c r="P8" s="498">
        <v>0</v>
      </c>
      <c r="Q8" s="498">
        <v>0</v>
      </c>
      <c r="R8" s="498">
        <f t="shared" si="4"/>
        <v>0</v>
      </c>
      <c r="S8" s="498">
        <v>0</v>
      </c>
      <c r="T8" s="498">
        <v>0</v>
      </c>
      <c r="U8" s="498">
        <v>0</v>
      </c>
      <c r="V8" s="498">
        <f t="shared" si="5"/>
        <v>0</v>
      </c>
      <c r="W8" s="498">
        <v>0</v>
      </c>
      <c r="X8" s="498">
        <v>0</v>
      </c>
      <c r="Y8" s="498">
        <v>0</v>
      </c>
      <c r="Z8" s="498">
        <f t="shared" si="6"/>
        <v>0</v>
      </c>
      <c r="AA8" s="498">
        <f t="shared" si="0"/>
        <v>0</v>
      </c>
      <c r="AB8" s="498">
        <f t="shared" si="0"/>
        <v>0</v>
      </c>
      <c r="AC8" s="498">
        <f t="shared" si="0"/>
        <v>0</v>
      </c>
      <c r="AD8" s="498">
        <f t="shared" si="0"/>
        <v>0</v>
      </c>
    </row>
    <row r="9" spans="1:30" ht="19.5" customHeight="1">
      <c r="A9" s="520">
        <v>5</v>
      </c>
      <c r="B9" s="521" t="s">
        <v>4</v>
      </c>
      <c r="C9" s="498">
        <v>0</v>
      </c>
      <c r="D9" s="498">
        <v>0</v>
      </c>
      <c r="E9" s="498">
        <v>0</v>
      </c>
      <c r="F9" s="498">
        <f t="shared" si="1"/>
        <v>0</v>
      </c>
      <c r="G9" s="498">
        <v>0</v>
      </c>
      <c r="H9" s="498">
        <v>0</v>
      </c>
      <c r="I9" s="498">
        <v>0</v>
      </c>
      <c r="J9" s="498">
        <f t="shared" si="2"/>
        <v>0</v>
      </c>
      <c r="K9" s="498">
        <v>0</v>
      </c>
      <c r="L9" s="498">
        <v>0</v>
      </c>
      <c r="M9" s="498">
        <v>0</v>
      </c>
      <c r="N9" s="498">
        <f t="shared" si="3"/>
        <v>0</v>
      </c>
      <c r="O9" s="498">
        <v>0</v>
      </c>
      <c r="P9" s="498">
        <v>0</v>
      </c>
      <c r="Q9" s="498">
        <v>0</v>
      </c>
      <c r="R9" s="498">
        <f t="shared" si="4"/>
        <v>0</v>
      </c>
      <c r="S9" s="498">
        <v>0</v>
      </c>
      <c r="T9" s="498">
        <v>0</v>
      </c>
      <c r="U9" s="498">
        <v>0</v>
      </c>
      <c r="V9" s="498">
        <f t="shared" si="5"/>
        <v>0</v>
      </c>
      <c r="W9" s="498">
        <v>0</v>
      </c>
      <c r="X9" s="498">
        <v>0</v>
      </c>
      <c r="Y9" s="498">
        <v>0</v>
      </c>
      <c r="Z9" s="498">
        <f t="shared" si="6"/>
        <v>0</v>
      </c>
      <c r="AA9" s="498">
        <f t="shared" si="0"/>
        <v>0</v>
      </c>
      <c r="AB9" s="498">
        <f t="shared" si="0"/>
        <v>0</v>
      </c>
      <c r="AC9" s="498">
        <f t="shared" si="0"/>
        <v>0</v>
      </c>
      <c r="AD9" s="498">
        <f t="shared" si="0"/>
        <v>0</v>
      </c>
    </row>
    <row r="10" spans="1:30" ht="18.75" customHeight="1">
      <c r="A10" s="520">
        <v>6</v>
      </c>
      <c r="B10" s="521" t="s">
        <v>5</v>
      </c>
      <c r="C10" s="498">
        <v>0</v>
      </c>
      <c r="D10" s="498">
        <v>0</v>
      </c>
      <c r="E10" s="498">
        <v>0</v>
      </c>
      <c r="F10" s="498">
        <f t="shared" si="1"/>
        <v>0</v>
      </c>
      <c r="G10" s="498">
        <v>0</v>
      </c>
      <c r="H10" s="498">
        <v>1</v>
      </c>
      <c r="I10" s="498">
        <v>0</v>
      </c>
      <c r="J10" s="498">
        <f t="shared" si="2"/>
        <v>1</v>
      </c>
      <c r="K10" s="498">
        <v>0</v>
      </c>
      <c r="L10" s="498">
        <v>0</v>
      </c>
      <c r="M10" s="498">
        <v>0</v>
      </c>
      <c r="N10" s="498">
        <f t="shared" si="3"/>
        <v>0</v>
      </c>
      <c r="O10" s="498">
        <v>0</v>
      </c>
      <c r="P10" s="498">
        <v>0</v>
      </c>
      <c r="Q10" s="498">
        <v>0</v>
      </c>
      <c r="R10" s="498">
        <f t="shared" si="4"/>
        <v>0</v>
      </c>
      <c r="S10" s="498">
        <v>0</v>
      </c>
      <c r="T10" s="498">
        <v>0</v>
      </c>
      <c r="U10" s="498">
        <v>0</v>
      </c>
      <c r="V10" s="498">
        <f t="shared" si="5"/>
        <v>0</v>
      </c>
      <c r="W10" s="498">
        <v>0</v>
      </c>
      <c r="X10" s="498">
        <v>0</v>
      </c>
      <c r="Y10" s="498">
        <v>0</v>
      </c>
      <c r="Z10" s="498">
        <f t="shared" si="6"/>
        <v>0</v>
      </c>
      <c r="AA10" s="498">
        <f t="shared" si="0"/>
        <v>0</v>
      </c>
      <c r="AB10" s="498">
        <f t="shared" si="0"/>
        <v>1</v>
      </c>
      <c r="AC10" s="498">
        <f t="shared" si="0"/>
        <v>0</v>
      </c>
      <c r="AD10" s="498">
        <f t="shared" si="0"/>
        <v>1</v>
      </c>
    </row>
    <row r="11" spans="1:30" ht="20.25" customHeight="1">
      <c r="A11" s="520">
        <v>7</v>
      </c>
      <c r="B11" s="521" t="s">
        <v>6</v>
      </c>
      <c r="C11" s="498">
        <v>0</v>
      </c>
      <c r="D11" s="498">
        <v>0</v>
      </c>
      <c r="E11" s="498">
        <v>0</v>
      </c>
      <c r="F11" s="498">
        <f t="shared" si="1"/>
        <v>0</v>
      </c>
      <c r="G11" s="498">
        <v>0</v>
      </c>
      <c r="H11" s="498">
        <v>0</v>
      </c>
      <c r="I11" s="498">
        <v>0</v>
      </c>
      <c r="J11" s="498">
        <f t="shared" si="2"/>
        <v>0</v>
      </c>
      <c r="K11" s="498">
        <v>0</v>
      </c>
      <c r="L11" s="498">
        <v>0</v>
      </c>
      <c r="M11" s="498">
        <v>0</v>
      </c>
      <c r="N11" s="498">
        <f t="shared" si="3"/>
        <v>0</v>
      </c>
      <c r="O11" s="498">
        <v>0</v>
      </c>
      <c r="P11" s="498">
        <v>0</v>
      </c>
      <c r="Q11" s="498">
        <v>0</v>
      </c>
      <c r="R11" s="498">
        <f t="shared" si="4"/>
        <v>0</v>
      </c>
      <c r="S11" s="498">
        <v>0</v>
      </c>
      <c r="T11" s="498">
        <v>0</v>
      </c>
      <c r="U11" s="498">
        <v>0</v>
      </c>
      <c r="V11" s="498">
        <f t="shared" si="5"/>
        <v>0</v>
      </c>
      <c r="W11" s="498">
        <v>0</v>
      </c>
      <c r="X11" s="498">
        <v>0</v>
      </c>
      <c r="Y11" s="498">
        <v>0</v>
      </c>
      <c r="Z11" s="498">
        <f t="shared" si="6"/>
        <v>0</v>
      </c>
      <c r="AA11" s="498">
        <f t="shared" si="0"/>
        <v>0</v>
      </c>
      <c r="AB11" s="498">
        <f t="shared" si="0"/>
        <v>0</v>
      </c>
      <c r="AC11" s="498">
        <f t="shared" si="0"/>
        <v>0</v>
      </c>
      <c r="AD11" s="498">
        <f t="shared" si="0"/>
        <v>0</v>
      </c>
    </row>
    <row r="12" spans="1:32" ht="19.5" customHeight="1">
      <c r="A12" s="520">
        <v>8</v>
      </c>
      <c r="B12" s="521" t="s">
        <v>7</v>
      </c>
      <c r="C12" s="498">
        <v>0</v>
      </c>
      <c r="D12" s="498">
        <v>1</v>
      </c>
      <c r="E12" s="498">
        <v>1</v>
      </c>
      <c r="F12" s="498">
        <f t="shared" si="1"/>
        <v>2</v>
      </c>
      <c r="G12" s="498">
        <v>0</v>
      </c>
      <c r="H12" s="498">
        <v>0</v>
      </c>
      <c r="I12" s="498">
        <v>0</v>
      </c>
      <c r="J12" s="498">
        <f t="shared" si="2"/>
        <v>0</v>
      </c>
      <c r="K12" s="498">
        <v>2</v>
      </c>
      <c r="L12" s="498">
        <v>2</v>
      </c>
      <c r="M12" s="498">
        <v>0</v>
      </c>
      <c r="N12" s="498">
        <f t="shared" si="3"/>
        <v>4</v>
      </c>
      <c r="O12" s="498">
        <v>0</v>
      </c>
      <c r="P12" s="498">
        <v>0</v>
      </c>
      <c r="Q12" s="498">
        <v>0</v>
      </c>
      <c r="R12" s="498">
        <f t="shared" si="4"/>
        <v>0</v>
      </c>
      <c r="S12" s="498">
        <v>0</v>
      </c>
      <c r="T12" s="498">
        <v>4</v>
      </c>
      <c r="U12" s="498">
        <v>0</v>
      </c>
      <c r="V12" s="498">
        <f t="shared" si="5"/>
        <v>4</v>
      </c>
      <c r="W12" s="498">
        <v>0</v>
      </c>
      <c r="X12" s="498">
        <v>0</v>
      </c>
      <c r="Y12" s="498">
        <v>0</v>
      </c>
      <c r="Z12" s="498">
        <f t="shared" si="6"/>
        <v>0</v>
      </c>
      <c r="AA12" s="498">
        <f t="shared" si="0"/>
        <v>2</v>
      </c>
      <c r="AB12" s="498">
        <f t="shared" si="0"/>
        <v>7</v>
      </c>
      <c r="AC12" s="498">
        <f t="shared" si="0"/>
        <v>1</v>
      </c>
      <c r="AD12" s="498">
        <f t="shared" si="0"/>
        <v>10</v>
      </c>
      <c r="AF12" s="504"/>
    </row>
    <row r="13" spans="1:30" ht="21.75">
      <c r="A13" s="520">
        <v>9</v>
      </c>
      <c r="B13" s="521" t="s">
        <v>9</v>
      </c>
      <c r="C13" s="498">
        <v>0</v>
      </c>
      <c r="D13" s="498">
        <v>0</v>
      </c>
      <c r="E13" s="498">
        <v>0</v>
      </c>
      <c r="F13" s="498">
        <f t="shared" si="1"/>
        <v>0</v>
      </c>
      <c r="G13" s="498">
        <v>0</v>
      </c>
      <c r="H13" s="498">
        <v>0</v>
      </c>
      <c r="I13" s="498">
        <v>0</v>
      </c>
      <c r="J13" s="498">
        <f t="shared" si="2"/>
        <v>0</v>
      </c>
      <c r="K13" s="498">
        <v>0</v>
      </c>
      <c r="L13" s="498">
        <v>0</v>
      </c>
      <c r="M13" s="498">
        <v>0</v>
      </c>
      <c r="N13" s="498">
        <f t="shared" si="3"/>
        <v>0</v>
      </c>
      <c r="O13" s="498">
        <v>0</v>
      </c>
      <c r="P13" s="498">
        <v>0</v>
      </c>
      <c r="Q13" s="498">
        <v>0</v>
      </c>
      <c r="R13" s="498">
        <f t="shared" si="4"/>
        <v>0</v>
      </c>
      <c r="S13" s="498">
        <v>0</v>
      </c>
      <c r="T13" s="498">
        <v>0</v>
      </c>
      <c r="U13" s="498">
        <v>0</v>
      </c>
      <c r="V13" s="498">
        <f t="shared" si="5"/>
        <v>0</v>
      </c>
      <c r="W13" s="498">
        <v>0</v>
      </c>
      <c r="X13" s="498">
        <v>0</v>
      </c>
      <c r="Y13" s="498">
        <v>0</v>
      </c>
      <c r="Z13" s="498">
        <f t="shared" si="6"/>
        <v>0</v>
      </c>
      <c r="AA13" s="498">
        <f>SUM(C13,G13,K13,O13,S13,W13)</f>
        <v>0</v>
      </c>
      <c r="AB13" s="498">
        <f>SUM(D13,H13,L13,P13,T13,X13)</f>
        <v>0</v>
      </c>
      <c r="AC13" s="498">
        <f>SUM(E13,I13,M13,Q13,U13,Y13)</f>
        <v>0</v>
      </c>
      <c r="AD13" s="498">
        <f>SUM(F13,J13,N13,R13,V13,Z13)</f>
        <v>0</v>
      </c>
    </row>
    <row r="14" spans="1:30" ht="20.25" customHeight="1">
      <c r="A14" s="520">
        <v>10</v>
      </c>
      <c r="B14" s="521" t="s">
        <v>175</v>
      </c>
      <c r="C14" s="498">
        <v>0</v>
      </c>
      <c r="D14" s="498">
        <v>0</v>
      </c>
      <c r="E14" s="498">
        <v>0</v>
      </c>
      <c r="F14" s="498">
        <f t="shared" si="1"/>
        <v>0</v>
      </c>
      <c r="G14" s="498">
        <v>0</v>
      </c>
      <c r="H14" s="498">
        <v>0</v>
      </c>
      <c r="I14" s="498">
        <v>0</v>
      </c>
      <c r="J14" s="498">
        <f t="shared" si="2"/>
        <v>0</v>
      </c>
      <c r="K14" s="498">
        <v>0</v>
      </c>
      <c r="L14" s="498">
        <v>0</v>
      </c>
      <c r="M14" s="498">
        <v>0</v>
      </c>
      <c r="N14" s="498">
        <f t="shared" si="3"/>
        <v>0</v>
      </c>
      <c r="O14" s="498">
        <v>0</v>
      </c>
      <c r="P14" s="498">
        <v>0</v>
      </c>
      <c r="Q14" s="498">
        <v>0</v>
      </c>
      <c r="R14" s="498">
        <f t="shared" si="4"/>
        <v>0</v>
      </c>
      <c r="S14" s="498">
        <v>0</v>
      </c>
      <c r="T14" s="498">
        <v>0</v>
      </c>
      <c r="U14" s="498">
        <v>0</v>
      </c>
      <c r="V14" s="498">
        <f t="shared" si="5"/>
        <v>0</v>
      </c>
      <c r="W14" s="498">
        <v>0</v>
      </c>
      <c r="X14" s="498">
        <v>0</v>
      </c>
      <c r="Y14" s="498">
        <v>0</v>
      </c>
      <c r="Z14" s="498">
        <f t="shared" si="6"/>
        <v>0</v>
      </c>
      <c r="AA14" s="498">
        <f t="shared" si="0"/>
        <v>0</v>
      </c>
      <c r="AB14" s="498">
        <f t="shared" si="0"/>
        <v>0</v>
      </c>
      <c r="AC14" s="498">
        <f t="shared" si="0"/>
        <v>0</v>
      </c>
      <c r="AD14" s="498">
        <f t="shared" si="0"/>
        <v>0</v>
      </c>
    </row>
    <row r="15" spans="1:30" ht="19.5" customHeight="1">
      <c r="A15" s="520">
        <v>11</v>
      </c>
      <c r="B15" s="521" t="s">
        <v>176</v>
      </c>
      <c r="C15" s="498">
        <v>0</v>
      </c>
      <c r="D15" s="498">
        <v>0</v>
      </c>
      <c r="E15" s="498">
        <v>0</v>
      </c>
      <c r="F15" s="498">
        <f t="shared" si="1"/>
        <v>0</v>
      </c>
      <c r="G15" s="498">
        <v>0</v>
      </c>
      <c r="H15" s="498">
        <v>0</v>
      </c>
      <c r="I15" s="498">
        <v>0</v>
      </c>
      <c r="J15" s="498">
        <f t="shared" si="2"/>
        <v>0</v>
      </c>
      <c r="K15" s="498">
        <v>0</v>
      </c>
      <c r="L15" s="498">
        <v>0</v>
      </c>
      <c r="M15" s="498">
        <v>0</v>
      </c>
      <c r="N15" s="498">
        <f t="shared" si="3"/>
        <v>0</v>
      </c>
      <c r="O15" s="498">
        <v>0</v>
      </c>
      <c r="P15" s="498">
        <v>0</v>
      </c>
      <c r="Q15" s="498">
        <v>0</v>
      </c>
      <c r="R15" s="498">
        <f t="shared" si="4"/>
        <v>0</v>
      </c>
      <c r="S15" s="498">
        <v>0</v>
      </c>
      <c r="T15" s="498">
        <v>0</v>
      </c>
      <c r="U15" s="498">
        <v>0</v>
      </c>
      <c r="V15" s="498">
        <f t="shared" si="5"/>
        <v>0</v>
      </c>
      <c r="W15" s="498">
        <v>0</v>
      </c>
      <c r="X15" s="498">
        <v>0</v>
      </c>
      <c r="Y15" s="498">
        <v>0</v>
      </c>
      <c r="Z15" s="498">
        <f t="shared" si="6"/>
        <v>0</v>
      </c>
      <c r="AA15" s="498">
        <f t="shared" si="0"/>
        <v>0</v>
      </c>
      <c r="AB15" s="498">
        <f t="shared" si="0"/>
        <v>0</v>
      </c>
      <c r="AC15" s="498">
        <f t="shared" si="0"/>
        <v>0</v>
      </c>
      <c r="AD15" s="498">
        <f t="shared" si="0"/>
        <v>0</v>
      </c>
    </row>
    <row r="16" spans="1:30" ht="21.75">
      <c r="A16" s="520">
        <v>12</v>
      </c>
      <c r="B16" s="521" t="s">
        <v>10</v>
      </c>
      <c r="C16" s="498">
        <v>0</v>
      </c>
      <c r="D16" s="498">
        <v>0</v>
      </c>
      <c r="E16" s="498">
        <v>0</v>
      </c>
      <c r="F16" s="498">
        <f t="shared" si="1"/>
        <v>0</v>
      </c>
      <c r="G16" s="498">
        <v>0</v>
      </c>
      <c r="H16" s="498">
        <v>0</v>
      </c>
      <c r="I16" s="498">
        <v>0</v>
      </c>
      <c r="J16" s="498">
        <f t="shared" si="2"/>
        <v>0</v>
      </c>
      <c r="K16" s="498">
        <v>0</v>
      </c>
      <c r="L16" s="498">
        <v>0</v>
      </c>
      <c r="M16" s="498">
        <v>0</v>
      </c>
      <c r="N16" s="498">
        <f t="shared" si="3"/>
        <v>0</v>
      </c>
      <c r="O16" s="498">
        <v>0</v>
      </c>
      <c r="P16" s="498">
        <v>0</v>
      </c>
      <c r="Q16" s="498">
        <v>0</v>
      </c>
      <c r="R16" s="498">
        <f t="shared" si="4"/>
        <v>0</v>
      </c>
      <c r="S16" s="498">
        <v>0</v>
      </c>
      <c r="T16" s="498">
        <v>0</v>
      </c>
      <c r="U16" s="498">
        <v>0</v>
      </c>
      <c r="V16" s="498">
        <f t="shared" si="5"/>
        <v>0</v>
      </c>
      <c r="W16" s="498">
        <v>0</v>
      </c>
      <c r="X16" s="498">
        <v>0</v>
      </c>
      <c r="Y16" s="498">
        <v>0</v>
      </c>
      <c r="Z16" s="498">
        <f t="shared" si="6"/>
        <v>0</v>
      </c>
      <c r="AA16" s="498">
        <f t="shared" si="0"/>
        <v>0</v>
      </c>
      <c r="AB16" s="498">
        <f t="shared" si="0"/>
        <v>0</v>
      </c>
      <c r="AC16" s="498">
        <f t="shared" si="0"/>
        <v>0</v>
      </c>
      <c r="AD16" s="498">
        <f t="shared" si="0"/>
        <v>0</v>
      </c>
    </row>
    <row r="17" spans="1:30" ht="20.25" customHeight="1">
      <c r="A17" s="520">
        <v>13</v>
      </c>
      <c r="B17" s="521" t="s">
        <v>11</v>
      </c>
      <c r="C17" s="498">
        <v>0</v>
      </c>
      <c r="D17" s="498">
        <v>0</v>
      </c>
      <c r="E17" s="498">
        <v>0</v>
      </c>
      <c r="F17" s="498">
        <f t="shared" si="1"/>
        <v>0</v>
      </c>
      <c r="G17" s="498">
        <v>0</v>
      </c>
      <c r="H17" s="498">
        <v>0</v>
      </c>
      <c r="I17" s="498">
        <v>0</v>
      </c>
      <c r="J17" s="498">
        <f t="shared" si="2"/>
        <v>0</v>
      </c>
      <c r="K17" s="498">
        <v>0</v>
      </c>
      <c r="L17" s="498">
        <v>0</v>
      </c>
      <c r="M17" s="498">
        <v>0</v>
      </c>
      <c r="N17" s="498">
        <f t="shared" si="3"/>
        <v>0</v>
      </c>
      <c r="O17" s="498">
        <v>0</v>
      </c>
      <c r="P17" s="498">
        <v>0</v>
      </c>
      <c r="Q17" s="498">
        <v>0</v>
      </c>
      <c r="R17" s="498">
        <f t="shared" si="4"/>
        <v>0</v>
      </c>
      <c r="S17" s="498">
        <v>0</v>
      </c>
      <c r="T17" s="498">
        <v>0</v>
      </c>
      <c r="U17" s="498">
        <v>0</v>
      </c>
      <c r="V17" s="498">
        <f t="shared" si="5"/>
        <v>0</v>
      </c>
      <c r="W17" s="498">
        <v>0</v>
      </c>
      <c r="X17" s="498">
        <v>0</v>
      </c>
      <c r="Y17" s="498">
        <v>0</v>
      </c>
      <c r="Z17" s="498">
        <f t="shared" si="6"/>
        <v>0</v>
      </c>
      <c r="AA17" s="498">
        <f t="shared" si="0"/>
        <v>0</v>
      </c>
      <c r="AB17" s="498">
        <f t="shared" si="0"/>
        <v>0</v>
      </c>
      <c r="AC17" s="498">
        <f t="shared" si="0"/>
        <v>0</v>
      </c>
      <c r="AD17" s="498">
        <f t="shared" si="0"/>
        <v>0</v>
      </c>
    </row>
    <row r="18" spans="1:30" ht="21.75">
      <c r="A18" s="520">
        <v>14</v>
      </c>
      <c r="B18" s="521" t="s">
        <v>12</v>
      </c>
      <c r="C18" s="498">
        <v>0</v>
      </c>
      <c r="D18" s="498">
        <v>0</v>
      </c>
      <c r="E18" s="498">
        <v>0</v>
      </c>
      <c r="F18" s="498">
        <f t="shared" si="1"/>
        <v>0</v>
      </c>
      <c r="G18" s="498">
        <v>0</v>
      </c>
      <c r="H18" s="498">
        <v>0</v>
      </c>
      <c r="I18" s="498">
        <v>0</v>
      </c>
      <c r="J18" s="498">
        <f t="shared" si="2"/>
        <v>0</v>
      </c>
      <c r="K18" s="498">
        <v>1</v>
      </c>
      <c r="L18" s="498">
        <v>0</v>
      </c>
      <c r="M18" s="498">
        <v>0</v>
      </c>
      <c r="N18" s="498">
        <f t="shared" si="3"/>
        <v>1</v>
      </c>
      <c r="O18" s="498">
        <v>0</v>
      </c>
      <c r="P18" s="498">
        <v>0</v>
      </c>
      <c r="Q18" s="498">
        <v>0</v>
      </c>
      <c r="R18" s="498">
        <f t="shared" si="4"/>
        <v>0</v>
      </c>
      <c r="S18" s="498">
        <v>0</v>
      </c>
      <c r="T18" s="498">
        <v>0</v>
      </c>
      <c r="U18" s="498">
        <v>0</v>
      </c>
      <c r="V18" s="498">
        <f t="shared" si="5"/>
        <v>0</v>
      </c>
      <c r="W18" s="498">
        <v>0</v>
      </c>
      <c r="X18" s="498">
        <v>0</v>
      </c>
      <c r="Y18" s="498">
        <v>0</v>
      </c>
      <c r="Z18" s="498">
        <f t="shared" si="6"/>
        <v>0</v>
      </c>
      <c r="AA18" s="498">
        <f t="shared" si="0"/>
        <v>1</v>
      </c>
      <c r="AB18" s="498">
        <f t="shared" si="0"/>
        <v>0</v>
      </c>
      <c r="AC18" s="498">
        <f t="shared" si="0"/>
        <v>0</v>
      </c>
      <c r="AD18" s="498">
        <f t="shared" si="0"/>
        <v>1</v>
      </c>
    </row>
    <row r="19" spans="1:30" ht="21.75">
      <c r="A19" s="520">
        <v>15</v>
      </c>
      <c r="B19" s="521" t="s">
        <v>13</v>
      </c>
      <c r="C19" s="498">
        <v>0</v>
      </c>
      <c r="D19" s="498">
        <v>0</v>
      </c>
      <c r="E19" s="498">
        <v>0</v>
      </c>
      <c r="F19" s="498">
        <f t="shared" si="1"/>
        <v>0</v>
      </c>
      <c r="G19" s="498">
        <v>0</v>
      </c>
      <c r="H19" s="498">
        <v>0</v>
      </c>
      <c r="I19" s="498">
        <v>0</v>
      </c>
      <c r="J19" s="498">
        <f t="shared" si="2"/>
        <v>0</v>
      </c>
      <c r="K19" s="498">
        <v>1</v>
      </c>
      <c r="L19" s="498">
        <v>1</v>
      </c>
      <c r="M19" s="498">
        <v>0</v>
      </c>
      <c r="N19" s="498">
        <f t="shared" si="3"/>
        <v>2</v>
      </c>
      <c r="O19" s="498">
        <v>0</v>
      </c>
      <c r="P19" s="498">
        <v>0</v>
      </c>
      <c r="Q19" s="498">
        <v>0</v>
      </c>
      <c r="R19" s="498">
        <f t="shared" si="4"/>
        <v>0</v>
      </c>
      <c r="S19" s="498">
        <v>0</v>
      </c>
      <c r="T19" s="498">
        <v>1</v>
      </c>
      <c r="U19" s="498">
        <v>0</v>
      </c>
      <c r="V19" s="498">
        <f t="shared" si="5"/>
        <v>1</v>
      </c>
      <c r="W19" s="498">
        <v>0</v>
      </c>
      <c r="X19" s="498">
        <v>0</v>
      </c>
      <c r="Y19" s="498">
        <v>0</v>
      </c>
      <c r="Z19" s="498">
        <f t="shared" si="6"/>
        <v>0</v>
      </c>
      <c r="AA19" s="498">
        <f t="shared" si="0"/>
        <v>1</v>
      </c>
      <c r="AB19" s="498">
        <f t="shared" si="0"/>
        <v>2</v>
      </c>
      <c r="AC19" s="498">
        <f t="shared" si="0"/>
        <v>0</v>
      </c>
      <c r="AD19" s="498">
        <f t="shared" si="0"/>
        <v>3</v>
      </c>
    </row>
    <row r="20" spans="1:30" ht="21.75">
      <c r="A20" s="520">
        <v>16</v>
      </c>
      <c r="B20" s="521" t="s">
        <v>14</v>
      </c>
      <c r="C20" s="498">
        <v>0</v>
      </c>
      <c r="D20" s="498">
        <v>0</v>
      </c>
      <c r="E20" s="498">
        <v>0</v>
      </c>
      <c r="F20" s="498">
        <f t="shared" si="1"/>
        <v>0</v>
      </c>
      <c r="G20" s="498">
        <v>0</v>
      </c>
      <c r="H20" s="498">
        <v>0</v>
      </c>
      <c r="I20" s="498">
        <v>0</v>
      </c>
      <c r="J20" s="498">
        <f t="shared" si="2"/>
        <v>0</v>
      </c>
      <c r="K20" s="498">
        <v>0</v>
      </c>
      <c r="L20" s="498">
        <v>0</v>
      </c>
      <c r="M20" s="498">
        <v>0</v>
      </c>
      <c r="N20" s="498">
        <f t="shared" si="3"/>
        <v>0</v>
      </c>
      <c r="O20" s="498">
        <v>0</v>
      </c>
      <c r="P20" s="498">
        <v>0</v>
      </c>
      <c r="Q20" s="498">
        <v>0</v>
      </c>
      <c r="R20" s="498">
        <f t="shared" si="4"/>
        <v>0</v>
      </c>
      <c r="S20" s="498">
        <v>0</v>
      </c>
      <c r="T20" s="498">
        <v>0</v>
      </c>
      <c r="U20" s="498">
        <v>0</v>
      </c>
      <c r="V20" s="498">
        <f t="shared" si="5"/>
        <v>0</v>
      </c>
      <c r="W20" s="498">
        <v>0</v>
      </c>
      <c r="X20" s="498">
        <v>0</v>
      </c>
      <c r="Y20" s="498">
        <v>0</v>
      </c>
      <c r="Z20" s="498">
        <f t="shared" si="6"/>
        <v>0</v>
      </c>
      <c r="AA20" s="498">
        <f t="shared" si="0"/>
        <v>0</v>
      </c>
      <c r="AB20" s="498">
        <f t="shared" si="0"/>
        <v>0</v>
      </c>
      <c r="AC20" s="498">
        <f t="shared" si="0"/>
        <v>0</v>
      </c>
      <c r="AD20" s="498">
        <f t="shared" si="0"/>
        <v>0</v>
      </c>
    </row>
    <row r="21" spans="1:30" ht="21.75">
      <c r="A21" s="520">
        <v>17</v>
      </c>
      <c r="B21" s="522" t="s">
        <v>36</v>
      </c>
      <c r="C21" s="498">
        <v>0</v>
      </c>
      <c r="D21" s="498">
        <v>10</v>
      </c>
      <c r="E21" s="498">
        <v>0</v>
      </c>
      <c r="F21" s="498">
        <f t="shared" si="1"/>
        <v>10</v>
      </c>
      <c r="G21" s="498">
        <v>0</v>
      </c>
      <c r="H21" s="498">
        <v>5</v>
      </c>
      <c r="I21" s="498">
        <v>6</v>
      </c>
      <c r="J21" s="498">
        <f t="shared" si="2"/>
        <v>11</v>
      </c>
      <c r="K21" s="498">
        <v>0</v>
      </c>
      <c r="L21" s="498">
        <v>0</v>
      </c>
      <c r="M21" s="498">
        <v>0</v>
      </c>
      <c r="N21" s="498">
        <f t="shared" si="3"/>
        <v>0</v>
      </c>
      <c r="O21" s="498">
        <v>0</v>
      </c>
      <c r="P21" s="498">
        <v>0</v>
      </c>
      <c r="Q21" s="498">
        <v>0</v>
      </c>
      <c r="R21" s="498">
        <f t="shared" si="4"/>
        <v>0</v>
      </c>
      <c r="S21" s="498">
        <v>0</v>
      </c>
      <c r="T21" s="498">
        <v>0</v>
      </c>
      <c r="U21" s="498">
        <v>0</v>
      </c>
      <c r="V21" s="498">
        <f t="shared" si="5"/>
        <v>0</v>
      </c>
      <c r="W21" s="498">
        <v>0</v>
      </c>
      <c r="X21" s="498">
        <v>0</v>
      </c>
      <c r="Y21" s="498">
        <v>0</v>
      </c>
      <c r="Z21" s="498">
        <f t="shared" si="6"/>
        <v>0</v>
      </c>
      <c r="AA21" s="498">
        <f t="shared" si="0"/>
        <v>0</v>
      </c>
      <c r="AB21" s="498">
        <f t="shared" si="0"/>
        <v>15</v>
      </c>
      <c r="AC21" s="498">
        <f t="shared" si="0"/>
        <v>6</v>
      </c>
      <c r="AD21" s="498">
        <f t="shared" si="0"/>
        <v>21</v>
      </c>
    </row>
    <row r="22" spans="1:30" ht="21.75">
      <c r="A22" s="520">
        <v>18</v>
      </c>
      <c r="B22" s="523" t="s">
        <v>15</v>
      </c>
      <c r="C22" s="498">
        <v>1</v>
      </c>
      <c r="D22" s="498">
        <v>32</v>
      </c>
      <c r="E22" s="498">
        <v>5</v>
      </c>
      <c r="F22" s="498">
        <f t="shared" si="1"/>
        <v>38</v>
      </c>
      <c r="G22" s="498">
        <v>0</v>
      </c>
      <c r="H22" s="498">
        <v>13</v>
      </c>
      <c r="I22" s="498">
        <v>0</v>
      </c>
      <c r="J22" s="498">
        <f t="shared" si="2"/>
        <v>13</v>
      </c>
      <c r="K22" s="498">
        <v>0</v>
      </c>
      <c r="L22" s="498">
        <v>0</v>
      </c>
      <c r="M22" s="498">
        <v>0</v>
      </c>
      <c r="N22" s="498">
        <f t="shared" si="3"/>
        <v>0</v>
      </c>
      <c r="O22" s="498">
        <v>0</v>
      </c>
      <c r="P22" s="498">
        <v>0</v>
      </c>
      <c r="Q22" s="498">
        <v>0</v>
      </c>
      <c r="R22" s="498">
        <f t="shared" si="4"/>
        <v>0</v>
      </c>
      <c r="S22" s="498">
        <v>0</v>
      </c>
      <c r="T22" s="498">
        <v>0</v>
      </c>
      <c r="U22" s="498">
        <v>0</v>
      </c>
      <c r="V22" s="498">
        <f t="shared" si="5"/>
        <v>0</v>
      </c>
      <c r="W22" s="498">
        <v>0</v>
      </c>
      <c r="X22" s="498">
        <v>0</v>
      </c>
      <c r="Y22" s="498">
        <v>0</v>
      </c>
      <c r="Z22" s="498">
        <f t="shared" si="6"/>
        <v>0</v>
      </c>
      <c r="AA22" s="498">
        <f t="shared" si="0"/>
        <v>1</v>
      </c>
      <c r="AB22" s="498">
        <f t="shared" si="0"/>
        <v>45</v>
      </c>
      <c r="AC22" s="498">
        <f t="shared" si="0"/>
        <v>5</v>
      </c>
      <c r="AD22" s="498">
        <f t="shared" si="0"/>
        <v>51</v>
      </c>
    </row>
    <row r="23" spans="1:32" ht="21.75">
      <c r="A23" s="524">
        <v>19</v>
      </c>
      <c r="B23" s="525" t="s">
        <v>37</v>
      </c>
      <c r="C23" s="508">
        <v>0</v>
      </c>
      <c r="D23" s="508">
        <v>16</v>
      </c>
      <c r="E23" s="508">
        <v>14</v>
      </c>
      <c r="F23" s="508">
        <f>SUM(C23:E23)</f>
        <v>30</v>
      </c>
      <c r="G23" s="508">
        <v>0</v>
      </c>
      <c r="H23" s="508">
        <v>6</v>
      </c>
      <c r="I23" s="508">
        <v>0</v>
      </c>
      <c r="J23" s="508">
        <f>SUM(G23:I23)</f>
        <v>6</v>
      </c>
      <c r="K23" s="508">
        <v>0</v>
      </c>
      <c r="L23" s="508">
        <v>0</v>
      </c>
      <c r="M23" s="508">
        <v>0</v>
      </c>
      <c r="N23" s="508">
        <f>SUM(K23:M23)</f>
        <v>0</v>
      </c>
      <c r="O23" s="508">
        <v>0</v>
      </c>
      <c r="P23" s="508">
        <v>5</v>
      </c>
      <c r="Q23" s="508">
        <v>0</v>
      </c>
      <c r="R23" s="508">
        <f>SUM(O23:Q23)</f>
        <v>5</v>
      </c>
      <c r="S23" s="508">
        <v>0</v>
      </c>
      <c r="T23" s="508">
        <v>0</v>
      </c>
      <c r="U23" s="508">
        <v>0</v>
      </c>
      <c r="V23" s="508">
        <f>SUM(S23:U23)</f>
        <v>0</v>
      </c>
      <c r="W23" s="508">
        <v>0</v>
      </c>
      <c r="X23" s="508">
        <v>0</v>
      </c>
      <c r="Y23" s="508">
        <v>0</v>
      </c>
      <c r="Z23" s="508">
        <f>SUM(W23:Y23)</f>
        <v>0</v>
      </c>
      <c r="AA23" s="508">
        <f>SUM(C23,G23,K23,O23,S23,W23)</f>
        <v>0</v>
      </c>
      <c r="AB23" s="508">
        <f>SUM(D23,H23,L23,P23,T23,X23)</f>
        <v>27</v>
      </c>
      <c r="AC23" s="508">
        <f>SUM(E23,I23,M23,Q23,U23,Y23)</f>
        <v>14</v>
      </c>
      <c r="AD23" s="508">
        <f>SUM(F23,J23,N23,R23,V23,Z23)</f>
        <v>41</v>
      </c>
      <c r="AE23" s="516"/>
      <c r="AF23" s="505"/>
    </row>
    <row r="24" spans="1:30" ht="21.75">
      <c r="A24" s="520">
        <v>20</v>
      </c>
      <c r="B24" s="521" t="s">
        <v>38</v>
      </c>
      <c r="C24" s="498">
        <v>0</v>
      </c>
      <c r="D24" s="498">
        <v>0</v>
      </c>
      <c r="E24" s="498">
        <v>0</v>
      </c>
      <c r="F24" s="498">
        <f t="shared" si="1"/>
        <v>0</v>
      </c>
      <c r="G24" s="498">
        <v>0</v>
      </c>
      <c r="H24" s="498">
        <v>0</v>
      </c>
      <c r="I24" s="498">
        <v>0</v>
      </c>
      <c r="J24" s="498">
        <f t="shared" si="2"/>
        <v>0</v>
      </c>
      <c r="K24" s="498">
        <v>0</v>
      </c>
      <c r="L24" s="498">
        <v>0</v>
      </c>
      <c r="M24" s="498">
        <v>0</v>
      </c>
      <c r="N24" s="498">
        <f t="shared" si="3"/>
        <v>0</v>
      </c>
      <c r="O24" s="498">
        <v>0</v>
      </c>
      <c r="P24" s="498">
        <v>0</v>
      </c>
      <c r="Q24" s="498">
        <v>0</v>
      </c>
      <c r="R24" s="498">
        <f t="shared" si="4"/>
        <v>0</v>
      </c>
      <c r="S24" s="498">
        <v>0</v>
      </c>
      <c r="T24" s="498">
        <v>0</v>
      </c>
      <c r="U24" s="498">
        <v>0</v>
      </c>
      <c r="V24" s="498">
        <f t="shared" si="5"/>
        <v>0</v>
      </c>
      <c r="W24" s="498">
        <v>0</v>
      </c>
      <c r="X24" s="498">
        <v>0</v>
      </c>
      <c r="Y24" s="498">
        <v>0</v>
      </c>
      <c r="Z24" s="498">
        <f t="shared" si="6"/>
        <v>0</v>
      </c>
      <c r="AA24" s="498">
        <f t="shared" si="0"/>
        <v>0</v>
      </c>
      <c r="AB24" s="498">
        <f t="shared" si="0"/>
        <v>0</v>
      </c>
      <c r="AC24" s="498">
        <f t="shared" si="0"/>
        <v>0</v>
      </c>
      <c r="AD24" s="498">
        <f t="shared" si="0"/>
        <v>0</v>
      </c>
    </row>
    <row r="25" spans="1:30" ht="21.75">
      <c r="A25" s="526"/>
      <c r="B25" s="527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</row>
    <row r="26" spans="1:30" ht="21.75">
      <c r="A26" s="526"/>
      <c r="B26" s="529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5" t="s">
        <v>321</v>
      </c>
      <c r="U26" s="505"/>
      <c r="V26" s="504"/>
      <c r="W26" s="505"/>
      <c r="X26" s="504"/>
      <c r="Y26" s="504"/>
      <c r="Z26" s="504"/>
      <c r="AA26" s="504"/>
      <c r="AB26" s="504"/>
      <c r="AC26" s="504"/>
      <c r="AD26" s="504"/>
    </row>
    <row r="27" spans="1:30" ht="21.75">
      <c r="A27" s="530">
        <v>21</v>
      </c>
      <c r="B27" s="525" t="s">
        <v>17</v>
      </c>
      <c r="C27" s="508">
        <v>0</v>
      </c>
      <c r="D27" s="508">
        <v>0</v>
      </c>
      <c r="E27" s="508">
        <v>0</v>
      </c>
      <c r="F27" s="508">
        <f t="shared" si="1"/>
        <v>0</v>
      </c>
      <c r="G27" s="508">
        <v>0</v>
      </c>
      <c r="H27" s="508">
        <v>0</v>
      </c>
      <c r="I27" s="508">
        <v>0</v>
      </c>
      <c r="J27" s="508">
        <f t="shared" si="2"/>
        <v>0</v>
      </c>
      <c r="K27" s="508">
        <v>0</v>
      </c>
      <c r="L27" s="508">
        <v>0</v>
      </c>
      <c r="M27" s="508">
        <v>0</v>
      </c>
      <c r="N27" s="508">
        <f t="shared" si="3"/>
        <v>0</v>
      </c>
      <c r="O27" s="508">
        <v>0</v>
      </c>
      <c r="P27" s="508">
        <v>0</v>
      </c>
      <c r="Q27" s="508">
        <v>0</v>
      </c>
      <c r="R27" s="508">
        <f t="shared" si="4"/>
        <v>0</v>
      </c>
      <c r="S27" s="508">
        <v>0</v>
      </c>
      <c r="T27" s="508">
        <v>0</v>
      </c>
      <c r="U27" s="508">
        <v>0</v>
      </c>
      <c r="V27" s="508">
        <f t="shared" si="5"/>
        <v>0</v>
      </c>
      <c r="W27" s="508">
        <v>0</v>
      </c>
      <c r="X27" s="508">
        <v>0</v>
      </c>
      <c r="Y27" s="508">
        <v>0</v>
      </c>
      <c r="Z27" s="508">
        <f t="shared" si="6"/>
        <v>0</v>
      </c>
      <c r="AA27" s="508">
        <f t="shared" si="0"/>
        <v>0</v>
      </c>
      <c r="AB27" s="508">
        <f t="shared" si="0"/>
        <v>0</v>
      </c>
      <c r="AC27" s="508">
        <f t="shared" si="0"/>
        <v>0</v>
      </c>
      <c r="AD27" s="508">
        <f t="shared" si="0"/>
        <v>0</v>
      </c>
    </row>
    <row r="28" spans="1:30" ht="21.75">
      <c r="A28" s="520">
        <v>22</v>
      </c>
      <c r="B28" s="521" t="s">
        <v>39</v>
      </c>
      <c r="C28" s="498">
        <v>0</v>
      </c>
      <c r="D28" s="498">
        <v>0</v>
      </c>
      <c r="E28" s="498">
        <v>0</v>
      </c>
      <c r="F28" s="498">
        <f t="shared" si="1"/>
        <v>0</v>
      </c>
      <c r="G28" s="498">
        <v>0</v>
      </c>
      <c r="H28" s="498">
        <v>0</v>
      </c>
      <c r="I28" s="498">
        <v>0</v>
      </c>
      <c r="J28" s="498">
        <f t="shared" si="2"/>
        <v>0</v>
      </c>
      <c r="K28" s="498">
        <v>0</v>
      </c>
      <c r="L28" s="498">
        <v>0</v>
      </c>
      <c r="M28" s="498">
        <v>0</v>
      </c>
      <c r="N28" s="498">
        <f t="shared" si="3"/>
        <v>0</v>
      </c>
      <c r="O28" s="498">
        <v>0</v>
      </c>
      <c r="P28" s="498">
        <v>0</v>
      </c>
      <c r="Q28" s="498">
        <v>0</v>
      </c>
      <c r="R28" s="498">
        <f t="shared" si="4"/>
        <v>0</v>
      </c>
      <c r="S28" s="498">
        <v>0</v>
      </c>
      <c r="T28" s="498">
        <v>0</v>
      </c>
      <c r="U28" s="498">
        <v>0</v>
      </c>
      <c r="V28" s="498">
        <f t="shared" si="5"/>
        <v>0</v>
      </c>
      <c r="W28" s="498">
        <v>0</v>
      </c>
      <c r="X28" s="498">
        <v>0</v>
      </c>
      <c r="Y28" s="498">
        <v>0</v>
      </c>
      <c r="Z28" s="498">
        <f t="shared" si="6"/>
        <v>0</v>
      </c>
      <c r="AA28" s="498">
        <f t="shared" si="0"/>
        <v>0</v>
      </c>
      <c r="AB28" s="498">
        <f t="shared" si="0"/>
        <v>0</v>
      </c>
      <c r="AC28" s="498">
        <f t="shared" si="0"/>
        <v>0</v>
      </c>
      <c r="AD28" s="498">
        <f t="shared" si="0"/>
        <v>0</v>
      </c>
    </row>
    <row r="29" spans="1:30" ht="21.75">
      <c r="A29" s="520">
        <v>23</v>
      </c>
      <c r="B29" s="521" t="s">
        <v>18</v>
      </c>
      <c r="C29" s="498">
        <v>0</v>
      </c>
      <c r="D29" s="498">
        <v>0</v>
      </c>
      <c r="E29" s="498">
        <v>0</v>
      </c>
      <c r="F29" s="498">
        <f t="shared" si="1"/>
        <v>0</v>
      </c>
      <c r="G29" s="498">
        <v>0</v>
      </c>
      <c r="H29" s="498">
        <v>0</v>
      </c>
      <c r="I29" s="498">
        <v>0</v>
      </c>
      <c r="J29" s="498">
        <f t="shared" si="2"/>
        <v>0</v>
      </c>
      <c r="K29" s="498">
        <v>0</v>
      </c>
      <c r="L29" s="498">
        <v>0</v>
      </c>
      <c r="M29" s="498">
        <v>0</v>
      </c>
      <c r="N29" s="498">
        <f t="shared" si="3"/>
        <v>0</v>
      </c>
      <c r="O29" s="498">
        <v>0</v>
      </c>
      <c r="P29" s="498">
        <v>0</v>
      </c>
      <c r="Q29" s="498">
        <v>0</v>
      </c>
      <c r="R29" s="498">
        <f t="shared" si="4"/>
        <v>0</v>
      </c>
      <c r="S29" s="498">
        <v>0</v>
      </c>
      <c r="T29" s="498">
        <v>0</v>
      </c>
      <c r="U29" s="498">
        <v>0</v>
      </c>
      <c r="V29" s="498">
        <f t="shared" si="5"/>
        <v>0</v>
      </c>
      <c r="W29" s="498">
        <v>0</v>
      </c>
      <c r="X29" s="498">
        <v>0</v>
      </c>
      <c r="Y29" s="498">
        <v>0</v>
      </c>
      <c r="Z29" s="498">
        <f t="shared" si="6"/>
        <v>0</v>
      </c>
      <c r="AA29" s="498">
        <f t="shared" si="0"/>
        <v>0</v>
      </c>
      <c r="AB29" s="498">
        <f t="shared" si="0"/>
        <v>0</v>
      </c>
      <c r="AC29" s="498">
        <f t="shared" si="0"/>
        <v>0</v>
      </c>
      <c r="AD29" s="498">
        <f t="shared" si="0"/>
        <v>0</v>
      </c>
    </row>
    <row r="30" spans="1:30" ht="21.75">
      <c r="A30" s="520">
        <v>24</v>
      </c>
      <c r="B30" s="521" t="s">
        <v>19</v>
      </c>
      <c r="C30" s="498">
        <v>0</v>
      </c>
      <c r="D30" s="498">
        <v>0</v>
      </c>
      <c r="E30" s="498">
        <v>0</v>
      </c>
      <c r="F30" s="498">
        <f t="shared" si="1"/>
        <v>0</v>
      </c>
      <c r="G30" s="498">
        <v>0</v>
      </c>
      <c r="H30" s="498">
        <v>0</v>
      </c>
      <c r="I30" s="498">
        <v>0</v>
      </c>
      <c r="J30" s="498">
        <f t="shared" si="2"/>
        <v>0</v>
      </c>
      <c r="K30" s="498">
        <v>0</v>
      </c>
      <c r="L30" s="498">
        <v>0</v>
      </c>
      <c r="M30" s="498">
        <v>0</v>
      </c>
      <c r="N30" s="498">
        <f t="shared" si="3"/>
        <v>0</v>
      </c>
      <c r="O30" s="498">
        <v>0</v>
      </c>
      <c r="P30" s="498">
        <v>0</v>
      </c>
      <c r="Q30" s="498">
        <v>0</v>
      </c>
      <c r="R30" s="498">
        <f t="shared" si="4"/>
        <v>0</v>
      </c>
      <c r="S30" s="498">
        <v>0</v>
      </c>
      <c r="T30" s="498">
        <v>0</v>
      </c>
      <c r="U30" s="498">
        <v>0</v>
      </c>
      <c r="V30" s="498">
        <f t="shared" si="5"/>
        <v>0</v>
      </c>
      <c r="W30" s="498">
        <v>0</v>
      </c>
      <c r="X30" s="498">
        <v>0</v>
      </c>
      <c r="Y30" s="498">
        <v>0</v>
      </c>
      <c r="Z30" s="498">
        <f t="shared" si="6"/>
        <v>0</v>
      </c>
      <c r="AA30" s="498">
        <f t="shared" si="0"/>
        <v>0</v>
      </c>
      <c r="AB30" s="498">
        <f t="shared" si="0"/>
        <v>0</v>
      </c>
      <c r="AC30" s="498">
        <f t="shared" si="0"/>
        <v>0</v>
      </c>
      <c r="AD30" s="498">
        <f t="shared" si="0"/>
        <v>0</v>
      </c>
    </row>
    <row r="31" spans="1:30" ht="21.75">
      <c r="A31" s="520">
        <v>25</v>
      </c>
      <c r="B31" s="531" t="s">
        <v>138</v>
      </c>
      <c r="C31" s="498">
        <v>1</v>
      </c>
      <c r="D31" s="498">
        <v>11</v>
      </c>
      <c r="E31" s="498">
        <v>1</v>
      </c>
      <c r="F31" s="498">
        <f t="shared" si="1"/>
        <v>13</v>
      </c>
      <c r="G31" s="498">
        <v>0</v>
      </c>
      <c r="H31" s="498">
        <v>1</v>
      </c>
      <c r="I31" s="498">
        <v>0</v>
      </c>
      <c r="J31" s="498">
        <f t="shared" si="2"/>
        <v>1</v>
      </c>
      <c r="K31" s="498">
        <v>0</v>
      </c>
      <c r="L31" s="498">
        <v>0</v>
      </c>
      <c r="M31" s="498">
        <v>0</v>
      </c>
      <c r="N31" s="498">
        <f t="shared" si="3"/>
        <v>0</v>
      </c>
      <c r="O31" s="498">
        <v>0</v>
      </c>
      <c r="P31" s="498">
        <v>0</v>
      </c>
      <c r="Q31" s="498">
        <v>0</v>
      </c>
      <c r="R31" s="498">
        <f t="shared" si="4"/>
        <v>0</v>
      </c>
      <c r="S31" s="498">
        <v>0</v>
      </c>
      <c r="T31" s="498">
        <v>1</v>
      </c>
      <c r="U31" s="498">
        <v>0</v>
      </c>
      <c r="V31" s="498">
        <f t="shared" si="5"/>
        <v>1</v>
      </c>
      <c r="W31" s="498">
        <v>0</v>
      </c>
      <c r="X31" s="498">
        <v>0</v>
      </c>
      <c r="Y31" s="498">
        <v>0</v>
      </c>
      <c r="Z31" s="498">
        <f t="shared" si="6"/>
        <v>0</v>
      </c>
      <c r="AA31" s="498">
        <f t="shared" si="0"/>
        <v>1</v>
      </c>
      <c r="AB31" s="498">
        <f t="shared" si="0"/>
        <v>13</v>
      </c>
      <c r="AC31" s="498">
        <f t="shared" si="0"/>
        <v>1</v>
      </c>
      <c r="AD31" s="498">
        <f t="shared" si="0"/>
        <v>15</v>
      </c>
    </row>
    <row r="32" spans="1:30" ht="21.75">
      <c r="A32" s="520">
        <v>26</v>
      </c>
      <c r="B32" s="522" t="s">
        <v>40</v>
      </c>
      <c r="C32" s="498">
        <v>0</v>
      </c>
      <c r="D32" s="498">
        <v>2</v>
      </c>
      <c r="E32" s="498">
        <v>0</v>
      </c>
      <c r="F32" s="498">
        <f t="shared" si="1"/>
        <v>2</v>
      </c>
      <c r="G32" s="498">
        <v>0</v>
      </c>
      <c r="H32" s="498">
        <v>0</v>
      </c>
      <c r="I32" s="498">
        <v>0</v>
      </c>
      <c r="J32" s="498">
        <f t="shared" si="2"/>
        <v>0</v>
      </c>
      <c r="K32" s="498">
        <v>0</v>
      </c>
      <c r="L32" s="498">
        <v>0</v>
      </c>
      <c r="M32" s="498">
        <v>0</v>
      </c>
      <c r="N32" s="498">
        <f t="shared" si="3"/>
        <v>0</v>
      </c>
      <c r="O32" s="498">
        <v>0</v>
      </c>
      <c r="P32" s="498">
        <v>0</v>
      </c>
      <c r="Q32" s="498">
        <v>0</v>
      </c>
      <c r="R32" s="498">
        <f t="shared" si="4"/>
        <v>0</v>
      </c>
      <c r="S32" s="498">
        <v>0</v>
      </c>
      <c r="T32" s="498">
        <v>0</v>
      </c>
      <c r="U32" s="498">
        <v>0</v>
      </c>
      <c r="V32" s="498">
        <f t="shared" si="5"/>
        <v>0</v>
      </c>
      <c r="W32" s="498">
        <v>0</v>
      </c>
      <c r="X32" s="498">
        <v>0</v>
      </c>
      <c r="Y32" s="498">
        <v>0</v>
      </c>
      <c r="Z32" s="498">
        <f t="shared" si="6"/>
        <v>0</v>
      </c>
      <c r="AA32" s="498">
        <f t="shared" si="0"/>
        <v>0</v>
      </c>
      <c r="AB32" s="498">
        <f t="shared" si="0"/>
        <v>2</v>
      </c>
      <c r="AC32" s="498">
        <f t="shared" si="0"/>
        <v>0</v>
      </c>
      <c r="AD32" s="498">
        <f t="shared" si="0"/>
        <v>2</v>
      </c>
    </row>
    <row r="33" spans="1:30" ht="21.75">
      <c r="A33" s="520">
        <v>27</v>
      </c>
      <c r="B33" s="522" t="s">
        <v>41</v>
      </c>
      <c r="C33" s="498">
        <v>0</v>
      </c>
      <c r="D33" s="498">
        <v>4</v>
      </c>
      <c r="E33" s="498">
        <v>1</v>
      </c>
      <c r="F33" s="498">
        <f t="shared" si="1"/>
        <v>5</v>
      </c>
      <c r="G33" s="498">
        <v>0</v>
      </c>
      <c r="H33" s="498">
        <v>0</v>
      </c>
      <c r="I33" s="498">
        <v>0</v>
      </c>
      <c r="J33" s="498">
        <f t="shared" si="2"/>
        <v>0</v>
      </c>
      <c r="K33" s="498">
        <v>0</v>
      </c>
      <c r="L33" s="498">
        <v>0</v>
      </c>
      <c r="M33" s="498">
        <v>0</v>
      </c>
      <c r="N33" s="498">
        <f t="shared" si="3"/>
        <v>0</v>
      </c>
      <c r="O33" s="498">
        <v>0</v>
      </c>
      <c r="P33" s="498">
        <v>0</v>
      </c>
      <c r="Q33" s="498">
        <v>0</v>
      </c>
      <c r="R33" s="498">
        <f t="shared" si="4"/>
        <v>0</v>
      </c>
      <c r="S33" s="498">
        <v>0</v>
      </c>
      <c r="T33" s="498">
        <v>0</v>
      </c>
      <c r="U33" s="498">
        <v>0</v>
      </c>
      <c r="V33" s="498">
        <f t="shared" si="5"/>
        <v>0</v>
      </c>
      <c r="W33" s="498">
        <v>0</v>
      </c>
      <c r="X33" s="498">
        <v>0</v>
      </c>
      <c r="Y33" s="498">
        <v>0</v>
      </c>
      <c r="Z33" s="498">
        <f t="shared" si="6"/>
        <v>0</v>
      </c>
      <c r="AA33" s="498">
        <f t="shared" si="0"/>
        <v>0</v>
      </c>
      <c r="AB33" s="498">
        <f t="shared" si="0"/>
        <v>4</v>
      </c>
      <c r="AC33" s="498">
        <f t="shared" si="0"/>
        <v>1</v>
      </c>
      <c r="AD33" s="498">
        <f t="shared" si="0"/>
        <v>5</v>
      </c>
    </row>
    <row r="34" spans="1:30" ht="21.75">
      <c r="A34" s="520">
        <v>28</v>
      </c>
      <c r="B34" s="521" t="s">
        <v>42</v>
      </c>
      <c r="C34" s="498">
        <v>0</v>
      </c>
      <c r="D34" s="498">
        <v>0</v>
      </c>
      <c r="E34" s="498">
        <v>0</v>
      </c>
      <c r="F34" s="498">
        <f t="shared" si="1"/>
        <v>0</v>
      </c>
      <c r="G34" s="498">
        <v>0</v>
      </c>
      <c r="H34" s="498">
        <v>0</v>
      </c>
      <c r="I34" s="498">
        <v>0</v>
      </c>
      <c r="J34" s="498">
        <f t="shared" si="2"/>
        <v>0</v>
      </c>
      <c r="K34" s="498">
        <v>0</v>
      </c>
      <c r="L34" s="498">
        <v>0</v>
      </c>
      <c r="M34" s="498">
        <v>0</v>
      </c>
      <c r="N34" s="498">
        <f t="shared" si="3"/>
        <v>0</v>
      </c>
      <c r="O34" s="498">
        <v>0</v>
      </c>
      <c r="P34" s="498">
        <v>0</v>
      </c>
      <c r="Q34" s="498">
        <v>0</v>
      </c>
      <c r="R34" s="498">
        <f t="shared" si="4"/>
        <v>0</v>
      </c>
      <c r="S34" s="498">
        <v>0</v>
      </c>
      <c r="T34" s="498">
        <v>0</v>
      </c>
      <c r="U34" s="498">
        <v>0</v>
      </c>
      <c r="V34" s="498">
        <f t="shared" si="5"/>
        <v>0</v>
      </c>
      <c r="W34" s="498">
        <v>0</v>
      </c>
      <c r="X34" s="498">
        <v>0</v>
      </c>
      <c r="Y34" s="498">
        <v>0</v>
      </c>
      <c r="Z34" s="498">
        <f t="shared" si="6"/>
        <v>0</v>
      </c>
      <c r="AA34" s="498">
        <f t="shared" si="0"/>
        <v>0</v>
      </c>
      <c r="AB34" s="498">
        <f t="shared" si="0"/>
        <v>0</v>
      </c>
      <c r="AC34" s="498">
        <f t="shared" si="0"/>
        <v>0</v>
      </c>
      <c r="AD34" s="498">
        <f t="shared" si="0"/>
        <v>0</v>
      </c>
    </row>
    <row r="35" spans="1:30" ht="21.75">
      <c r="A35" s="520">
        <v>29</v>
      </c>
      <c r="B35" s="531" t="s">
        <v>104</v>
      </c>
      <c r="C35" s="498">
        <v>0</v>
      </c>
      <c r="D35" s="498">
        <v>0</v>
      </c>
      <c r="E35" s="498">
        <v>0</v>
      </c>
      <c r="F35" s="498">
        <f t="shared" si="1"/>
        <v>0</v>
      </c>
      <c r="G35" s="498">
        <v>0</v>
      </c>
      <c r="H35" s="498">
        <v>0</v>
      </c>
      <c r="I35" s="498">
        <v>0</v>
      </c>
      <c r="J35" s="498">
        <f t="shared" si="2"/>
        <v>0</v>
      </c>
      <c r="K35" s="498">
        <v>0</v>
      </c>
      <c r="L35" s="498">
        <v>0</v>
      </c>
      <c r="M35" s="498">
        <v>0</v>
      </c>
      <c r="N35" s="498">
        <f t="shared" si="3"/>
        <v>0</v>
      </c>
      <c r="O35" s="498">
        <v>0</v>
      </c>
      <c r="P35" s="498">
        <v>0</v>
      </c>
      <c r="Q35" s="498">
        <v>0</v>
      </c>
      <c r="R35" s="498">
        <f t="shared" si="4"/>
        <v>0</v>
      </c>
      <c r="S35" s="498">
        <v>0</v>
      </c>
      <c r="T35" s="498">
        <v>1</v>
      </c>
      <c r="U35" s="498">
        <v>0</v>
      </c>
      <c r="V35" s="498">
        <f t="shared" si="5"/>
        <v>1</v>
      </c>
      <c r="W35" s="498">
        <v>0</v>
      </c>
      <c r="X35" s="498">
        <v>0</v>
      </c>
      <c r="Y35" s="498">
        <v>0</v>
      </c>
      <c r="Z35" s="498">
        <f t="shared" si="6"/>
        <v>0</v>
      </c>
      <c r="AA35" s="498">
        <f t="shared" si="0"/>
        <v>0</v>
      </c>
      <c r="AB35" s="498">
        <f t="shared" si="0"/>
        <v>1</v>
      </c>
      <c r="AC35" s="498">
        <f t="shared" si="0"/>
        <v>0</v>
      </c>
      <c r="AD35" s="498">
        <f t="shared" si="0"/>
        <v>1</v>
      </c>
    </row>
    <row r="36" spans="1:30" ht="21.75">
      <c r="A36" s="520">
        <v>30</v>
      </c>
      <c r="B36" s="521" t="s">
        <v>99</v>
      </c>
      <c r="C36" s="498">
        <v>0</v>
      </c>
      <c r="D36" s="498">
        <v>0</v>
      </c>
      <c r="E36" s="498">
        <v>0</v>
      </c>
      <c r="F36" s="498">
        <f t="shared" si="1"/>
        <v>0</v>
      </c>
      <c r="G36" s="498">
        <v>0</v>
      </c>
      <c r="H36" s="498">
        <v>0</v>
      </c>
      <c r="I36" s="498">
        <v>0</v>
      </c>
      <c r="J36" s="498">
        <f t="shared" si="2"/>
        <v>0</v>
      </c>
      <c r="K36" s="498">
        <v>0</v>
      </c>
      <c r="L36" s="498">
        <v>0</v>
      </c>
      <c r="M36" s="498">
        <v>0</v>
      </c>
      <c r="N36" s="498">
        <f t="shared" si="3"/>
        <v>0</v>
      </c>
      <c r="O36" s="498">
        <v>0</v>
      </c>
      <c r="P36" s="498">
        <v>0</v>
      </c>
      <c r="Q36" s="498">
        <v>0</v>
      </c>
      <c r="R36" s="498">
        <f t="shared" si="4"/>
        <v>0</v>
      </c>
      <c r="S36" s="498">
        <v>0</v>
      </c>
      <c r="T36" s="498">
        <v>0</v>
      </c>
      <c r="U36" s="498">
        <v>0</v>
      </c>
      <c r="V36" s="498">
        <f t="shared" si="5"/>
        <v>0</v>
      </c>
      <c r="W36" s="498">
        <v>0</v>
      </c>
      <c r="X36" s="498">
        <v>0</v>
      </c>
      <c r="Y36" s="498">
        <v>0</v>
      </c>
      <c r="Z36" s="498">
        <f t="shared" si="6"/>
        <v>0</v>
      </c>
      <c r="AA36" s="498">
        <f t="shared" si="0"/>
        <v>0</v>
      </c>
      <c r="AB36" s="498">
        <f t="shared" si="0"/>
        <v>0</v>
      </c>
      <c r="AC36" s="498">
        <f t="shared" si="0"/>
        <v>0</v>
      </c>
      <c r="AD36" s="498">
        <f t="shared" si="0"/>
        <v>0</v>
      </c>
    </row>
    <row r="37" spans="1:30" ht="21.75">
      <c r="A37" s="520">
        <v>31</v>
      </c>
      <c r="B37" s="521" t="s">
        <v>98</v>
      </c>
      <c r="C37" s="498">
        <v>0</v>
      </c>
      <c r="D37" s="498">
        <v>0</v>
      </c>
      <c r="E37" s="498">
        <v>0</v>
      </c>
      <c r="F37" s="498">
        <f t="shared" si="1"/>
        <v>0</v>
      </c>
      <c r="G37" s="498">
        <v>0</v>
      </c>
      <c r="H37" s="498">
        <v>0</v>
      </c>
      <c r="I37" s="498">
        <v>0</v>
      </c>
      <c r="J37" s="498">
        <f t="shared" si="2"/>
        <v>0</v>
      </c>
      <c r="K37" s="498">
        <v>0</v>
      </c>
      <c r="L37" s="498">
        <v>0</v>
      </c>
      <c r="M37" s="498">
        <v>0</v>
      </c>
      <c r="N37" s="498">
        <f t="shared" si="3"/>
        <v>0</v>
      </c>
      <c r="O37" s="498">
        <v>0</v>
      </c>
      <c r="P37" s="498">
        <v>0</v>
      </c>
      <c r="Q37" s="498">
        <v>0</v>
      </c>
      <c r="R37" s="498">
        <f t="shared" si="4"/>
        <v>0</v>
      </c>
      <c r="S37" s="498">
        <v>0</v>
      </c>
      <c r="T37" s="498">
        <v>0</v>
      </c>
      <c r="U37" s="498">
        <v>0</v>
      </c>
      <c r="V37" s="498">
        <f t="shared" si="5"/>
        <v>0</v>
      </c>
      <c r="W37" s="498">
        <v>0</v>
      </c>
      <c r="X37" s="498">
        <v>0</v>
      </c>
      <c r="Y37" s="498">
        <v>0</v>
      </c>
      <c r="Z37" s="498">
        <f t="shared" si="6"/>
        <v>0</v>
      </c>
      <c r="AA37" s="498">
        <f t="shared" si="0"/>
        <v>0</v>
      </c>
      <c r="AB37" s="498">
        <f t="shared" si="0"/>
        <v>0</v>
      </c>
      <c r="AC37" s="498">
        <f t="shared" si="0"/>
        <v>0</v>
      </c>
      <c r="AD37" s="498">
        <f t="shared" si="0"/>
        <v>0</v>
      </c>
    </row>
    <row r="38" spans="1:30" ht="21.75">
      <c r="A38" s="520">
        <v>32</v>
      </c>
      <c r="B38" s="531" t="s">
        <v>103</v>
      </c>
      <c r="C38" s="498">
        <v>0</v>
      </c>
      <c r="D38" s="498">
        <v>0</v>
      </c>
      <c r="E38" s="498">
        <v>0</v>
      </c>
      <c r="F38" s="498">
        <f t="shared" si="1"/>
        <v>0</v>
      </c>
      <c r="G38" s="498">
        <v>0</v>
      </c>
      <c r="H38" s="498">
        <v>0</v>
      </c>
      <c r="I38" s="498">
        <v>0</v>
      </c>
      <c r="J38" s="498">
        <f t="shared" si="2"/>
        <v>0</v>
      </c>
      <c r="K38" s="498">
        <v>0</v>
      </c>
      <c r="L38" s="498">
        <v>0</v>
      </c>
      <c r="M38" s="498">
        <v>0</v>
      </c>
      <c r="N38" s="498">
        <f t="shared" si="3"/>
        <v>0</v>
      </c>
      <c r="O38" s="498">
        <v>0</v>
      </c>
      <c r="P38" s="498">
        <v>0</v>
      </c>
      <c r="Q38" s="498">
        <v>0</v>
      </c>
      <c r="R38" s="498">
        <f t="shared" si="4"/>
        <v>0</v>
      </c>
      <c r="S38" s="498">
        <v>0</v>
      </c>
      <c r="T38" s="498">
        <v>0</v>
      </c>
      <c r="U38" s="498">
        <v>0</v>
      </c>
      <c r="V38" s="498">
        <f t="shared" si="5"/>
        <v>0</v>
      </c>
      <c r="W38" s="498">
        <v>0</v>
      </c>
      <c r="X38" s="498">
        <v>0</v>
      </c>
      <c r="Y38" s="498">
        <v>0</v>
      </c>
      <c r="Z38" s="498">
        <f t="shared" si="6"/>
        <v>0</v>
      </c>
      <c r="AA38" s="498">
        <f t="shared" si="0"/>
        <v>0</v>
      </c>
      <c r="AB38" s="498">
        <f t="shared" si="0"/>
        <v>0</v>
      </c>
      <c r="AC38" s="498">
        <f t="shared" si="0"/>
        <v>0</v>
      </c>
      <c r="AD38" s="498">
        <f t="shared" si="0"/>
        <v>0</v>
      </c>
    </row>
    <row r="39" spans="1:30" ht="21.75">
      <c r="A39" s="520">
        <v>33</v>
      </c>
      <c r="B39" s="522" t="s">
        <v>242</v>
      </c>
      <c r="C39" s="498">
        <v>0</v>
      </c>
      <c r="D39" s="498">
        <v>0</v>
      </c>
      <c r="E39" s="498">
        <v>0</v>
      </c>
      <c r="F39" s="498">
        <f t="shared" si="1"/>
        <v>0</v>
      </c>
      <c r="G39" s="498">
        <v>0</v>
      </c>
      <c r="H39" s="498">
        <v>1</v>
      </c>
      <c r="I39" s="498">
        <v>0</v>
      </c>
      <c r="J39" s="498">
        <f t="shared" si="2"/>
        <v>1</v>
      </c>
      <c r="K39" s="498">
        <v>0</v>
      </c>
      <c r="L39" s="498">
        <v>0</v>
      </c>
      <c r="M39" s="498">
        <v>0</v>
      </c>
      <c r="N39" s="498">
        <f t="shared" si="3"/>
        <v>0</v>
      </c>
      <c r="O39" s="498">
        <v>0</v>
      </c>
      <c r="P39" s="498">
        <v>0</v>
      </c>
      <c r="Q39" s="498">
        <v>0</v>
      </c>
      <c r="R39" s="498">
        <f t="shared" si="4"/>
        <v>0</v>
      </c>
      <c r="S39" s="498">
        <v>0</v>
      </c>
      <c r="T39" s="498">
        <v>0</v>
      </c>
      <c r="U39" s="498">
        <v>0</v>
      </c>
      <c r="V39" s="498">
        <f t="shared" si="5"/>
        <v>0</v>
      </c>
      <c r="W39" s="498">
        <v>0</v>
      </c>
      <c r="X39" s="498">
        <v>0</v>
      </c>
      <c r="Y39" s="498">
        <v>0</v>
      </c>
      <c r="Z39" s="498">
        <f t="shared" si="6"/>
        <v>0</v>
      </c>
      <c r="AA39" s="498">
        <f t="shared" si="0"/>
        <v>0</v>
      </c>
      <c r="AB39" s="498">
        <f t="shared" si="0"/>
        <v>1</v>
      </c>
      <c r="AC39" s="498">
        <f t="shared" si="0"/>
        <v>0</v>
      </c>
      <c r="AD39" s="498">
        <f t="shared" si="0"/>
        <v>1</v>
      </c>
    </row>
    <row r="40" spans="1:30" ht="21.75">
      <c r="A40" s="520">
        <v>34</v>
      </c>
      <c r="B40" s="521" t="s">
        <v>121</v>
      </c>
      <c r="C40" s="498">
        <v>0</v>
      </c>
      <c r="D40" s="498">
        <v>0</v>
      </c>
      <c r="E40" s="498">
        <v>0</v>
      </c>
      <c r="F40" s="498">
        <f t="shared" si="1"/>
        <v>0</v>
      </c>
      <c r="G40" s="498">
        <v>0</v>
      </c>
      <c r="H40" s="498">
        <v>0</v>
      </c>
      <c r="I40" s="498">
        <v>0</v>
      </c>
      <c r="J40" s="498">
        <f t="shared" si="2"/>
        <v>0</v>
      </c>
      <c r="K40" s="498">
        <v>0</v>
      </c>
      <c r="L40" s="498">
        <v>0</v>
      </c>
      <c r="M40" s="498">
        <v>0</v>
      </c>
      <c r="N40" s="498">
        <f t="shared" si="3"/>
        <v>0</v>
      </c>
      <c r="O40" s="498">
        <v>0</v>
      </c>
      <c r="P40" s="498">
        <v>0</v>
      </c>
      <c r="Q40" s="498">
        <v>0</v>
      </c>
      <c r="R40" s="498">
        <f t="shared" si="4"/>
        <v>0</v>
      </c>
      <c r="S40" s="498">
        <v>0</v>
      </c>
      <c r="T40" s="498">
        <v>0</v>
      </c>
      <c r="U40" s="498">
        <v>0</v>
      </c>
      <c r="V40" s="498">
        <f t="shared" si="5"/>
        <v>0</v>
      </c>
      <c r="W40" s="498">
        <v>0</v>
      </c>
      <c r="X40" s="498">
        <v>0</v>
      </c>
      <c r="Y40" s="498">
        <v>0</v>
      </c>
      <c r="Z40" s="498">
        <f t="shared" si="6"/>
        <v>0</v>
      </c>
      <c r="AA40" s="498">
        <f t="shared" si="0"/>
        <v>0</v>
      </c>
      <c r="AB40" s="498">
        <f t="shared" si="0"/>
        <v>0</v>
      </c>
      <c r="AC40" s="498">
        <f t="shared" si="0"/>
        <v>0</v>
      </c>
      <c r="AD40" s="498">
        <f t="shared" si="0"/>
        <v>0</v>
      </c>
    </row>
    <row r="41" spans="1:30" ht="21.75">
      <c r="A41" s="520">
        <v>35</v>
      </c>
      <c r="B41" s="521" t="s">
        <v>115</v>
      </c>
      <c r="C41" s="498">
        <v>0</v>
      </c>
      <c r="D41" s="498">
        <v>0</v>
      </c>
      <c r="E41" s="498">
        <v>0</v>
      </c>
      <c r="F41" s="498">
        <f t="shared" si="1"/>
        <v>0</v>
      </c>
      <c r="G41" s="498">
        <v>0</v>
      </c>
      <c r="H41" s="498">
        <v>0</v>
      </c>
      <c r="I41" s="498">
        <v>0</v>
      </c>
      <c r="J41" s="498">
        <f t="shared" si="2"/>
        <v>0</v>
      </c>
      <c r="K41" s="498">
        <v>1</v>
      </c>
      <c r="L41" s="498">
        <v>1</v>
      </c>
      <c r="M41" s="498">
        <v>0</v>
      </c>
      <c r="N41" s="498">
        <f t="shared" si="3"/>
        <v>2</v>
      </c>
      <c r="O41" s="498">
        <v>0</v>
      </c>
      <c r="P41" s="498">
        <v>0</v>
      </c>
      <c r="Q41" s="498">
        <v>0</v>
      </c>
      <c r="R41" s="498">
        <f t="shared" si="4"/>
        <v>0</v>
      </c>
      <c r="S41" s="498">
        <v>0</v>
      </c>
      <c r="T41" s="498">
        <v>0</v>
      </c>
      <c r="U41" s="498">
        <v>0</v>
      </c>
      <c r="V41" s="498">
        <f t="shared" si="5"/>
        <v>0</v>
      </c>
      <c r="W41" s="498">
        <v>0</v>
      </c>
      <c r="X41" s="498">
        <v>0</v>
      </c>
      <c r="Y41" s="498">
        <v>0</v>
      </c>
      <c r="Z41" s="498">
        <f t="shared" si="6"/>
        <v>0</v>
      </c>
      <c r="AA41" s="498">
        <f t="shared" si="0"/>
        <v>1</v>
      </c>
      <c r="AB41" s="498">
        <f t="shared" si="0"/>
        <v>1</v>
      </c>
      <c r="AC41" s="498">
        <f t="shared" si="0"/>
        <v>0</v>
      </c>
      <c r="AD41" s="498">
        <f t="shared" si="0"/>
        <v>2</v>
      </c>
    </row>
    <row r="42" spans="1:30" ht="21.75">
      <c r="A42" s="520">
        <v>36</v>
      </c>
      <c r="B42" s="521" t="s">
        <v>122</v>
      </c>
      <c r="C42" s="498">
        <v>0</v>
      </c>
      <c r="D42" s="498">
        <v>0</v>
      </c>
      <c r="E42" s="498">
        <v>0</v>
      </c>
      <c r="F42" s="498">
        <f t="shared" si="1"/>
        <v>0</v>
      </c>
      <c r="G42" s="498">
        <v>0</v>
      </c>
      <c r="H42" s="498">
        <v>0</v>
      </c>
      <c r="I42" s="498">
        <v>0</v>
      </c>
      <c r="J42" s="498">
        <f t="shared" si="2"/>
        <v>0</v>
      </c>
      <c r="K42" s="498">
        <v>0</v>
      </c>
      <c r="L42" s="498">
        <v>0</v>
      </c>
      <c r="M42" s="498">
        <v>0</v>
      </c>
      <c r="N42" s="498">
        <f t="shared" si="3"/>
        <v>0</v>
      </c>
      <c r="O42" s="498">
        <v>0</v>
      </c>
      <c r="P42" s="498">
        <v>0</v>
      </c>
      <c r="Q42" s="498">
        <v>0</v>
      </c>
      <c r="R42" s="498">
        <f t="shared" si="4"/>
        <v>0</v>
      </c>
      <c r="S42" s="498">
        <v>0</v>
      </c>
      <c r="T42" s="498">
        <v>0</v>
      </c>
      <c r="U42" s="498">
        <v>0</v>
      </c>
      <c r="V42" s="498">
        <f t="shared" si="5"/>
        <v>0</v>
      </c>
      <c r="W42" s="498">
        <v>0</v>
      </c>
      <c r="X42" s="498">
        <v>0</v>
      </c>
      <c r="Y42" s="498">
        <v>0</v>
      </c>
      <c r="Z42" s="498">
        <f t="shared" si="6"/>
        <v>0</v>
      </c>
      <c r="AA42" s="498">
        <f t="shared" si="0"/>
        <v>0</v>
      </c>
      <c r="AB42" s="498">
        <f t="shared" si="0"/>
        <v>0</v>
      </c>
      <c r="AC42" s="498">
        <f t="shared" si="0"/>
        <v>0</v>
      </c>
      <c r="AD42" s="498">
        <f t="shared" si="0"/>
        <v>0</v>
      </c>
    </row>
    <row r="43" spans="1:30" ht="21.75">
      <c r="A43" s="520">
        <v>37</v>
      </c>
      <c r="B43" s="531" t="s">
        <v>248</v>
      </c>
      <c r="C43" s="498">
        <v>0</v>
      </c>
      <c r="D43" s="498">
        <v>0</v>
      </c>
      <c r="E43" s="498">
        <v>0</v>
      </c>
      <c r="F43" s="498">
        <f t="shared" si="1"/>
        <v>0</v>
      </c>
      <c r="G43" s="498">
        <v>0</v>
      </c>
      <c r="H43" s="498">
        <v>0</v>
      </c>
      <c r="I43" s="498">
        <v>0</v>
      </c>
      <c r="J43" s="498">
        <f t="shared" si="2"/>
        <v>0</v>
      </c>
      <c r="K43" s="498">
        <v>0</v>
      </c>
      <c r="L43" s="498">
        <v>0</v>
      </c>
      <c r="M43" s="498">
        <v>0</v>
      </c>
      <c r="N43" s="498">
        <f t="shared" si="3"/>
        <v>0</v>
      </c>
      <c r="O43" s="498">
        <v>0</v>
      </c>
      <c r="P43" s="498">
        <v>0</v>
      </c>
      <c r="Q43" s="498">
        <v>0</v>
      </c>
      <c r="R43" s="498">
        <f t="shared" si="4"/>
        <v>0</v>
      </c>
      <c r="S43" s="498">
        <v>0</v>
      </c>
      <c r="T43" s="498">
        <v>0</v>
      </c>
      <c r="U43" s="498">
        <v>0</v>
      </c>
      <c r="V43" s="498">
        <f t="shared" si="5"/>
        <v>0</v>
      </c>
      <c r="W43" s="498">
        <v>0</v>
      </c>
      <c r="X43" s="498">
        <v>0</v>
      </c>
      <c r="Y43" s="498">
        <v>0</v>
      </c>
      <c r="Z43" s="498">
        <f t="shared" si="6"/>
        <v>0</v>
      </c>
      <c r="AA43" s="498">
        <f t="shared" si="0"/>
        <v>0</v>
      </c>
      <c r="AB43" s="498">
        <f t="shared" si="0"/>
        <v>0</v>
      </c>
      <c r="AC43" s="498">
        <f t="shared" si="0"/>
        <v>0</v>
      </c>
      <c r="AD43" s="498">
        <f t="shared" si="0"/>
        <v>0</v>
      </c>
    </row>
    <row r="44" spans="1:30" ht="21.75">
      <c r="A44" s="520">
        <v>38</v>
      </c>
      <c r="B44" s="521" t="s">
        <v>181</v>
      </c>
      <c r="C44" s="498">
        <v>0</v>
      </c>
      <c r="D44" s="498">
        <v>0</v>
      </c>
      <c r="E44" s="498">
        <v>0</v>
      </c>
      <c r="F44" s="498">
        <f t="shared" si="1"/>
        <v>0</v>
      </c>
      <c r="G44" s="498">
        <v>0</v>
      </c>
      <c r="H44" s="498">
        <v>0</v>
      </c>
      <c r="I44" s="498">
        <v>0</v>
      </c>
      <c r="J44" s="498">
        <f t="shared" si="2"/>
        <v>0</v>
      </c>
      <c r="K44" s="498">
        <v>0</v>
      </c>
      <c r="L44" s="498">
        <v>0</v>
      </c>
      <c r="M44" s="498">
        <v>0</v>
      </c>
      <c r="N44" s="498">
        <f t="shared" si="3"/>
        <v>0</v>
      </c>
      <c r="O44" s="498">
        <v>0</v>
      </c>
      <c r="P44" s="498">
        <v>0</v>
      </c>
      <c r="Q44" s="498">
        <v>0</v>
      </c>
      <c r="R44" s="498">
        <f t="shared" si="4"/>
        <v>0</v>
      </c>
      <c r="S44" s="498">
        <v>0</v>
      </c>
      <c r="T44" s="498">
        <v>0</v>
      </c>
      <c r="U44" s="498">
        <v>0</v>
      </c>
      <c r="V44" s="498">
        <f t="shared" si="5"/>
        <v>0</v>
      </c>
      <c r="W44" s="498">
        <v>0</v>
      </c>
      <c r="X44" s="498">
        <v>0</v>
      </c>
      <c r="Y44" s="498">
        <v>0</v>
      </c>
      <c r="Z44" s="498">
        <f t="shared" si="6"/>
        <v>0</v>
      </c>
      <c r="AA44" s="498">
        <f t="shared" si="0"/>
        <v>0</v>
      </c>
      <c r="AB44" s="498">
        <f t="shared" si="0"/>
        <v>0</v>
      </c>
      <c r="AC44" s="498">
        <f t="shared" si="0"/>
        <v>0</v>
      </c>
      <c r="AD44" s="498">
        <f t="shared" si="0"/>
        <v>0</v>
      </c>
    </row>
    <row r="45" spans="1:30" ht="21.75">
      <c r="A45" s="520">
        <v>39</v>
      </c>
      <c r="B45" s="521" t="s">
        <v>182</v>
      </c>
      <c r="C45" s="498">
        <v>0</v>
      </c>
      <c r="D45" s="498">
        <v>0</v>
      </c>
      <c r="E45" s="498">
        <v>0</v>
      </c>
      <c r="F45" s="498">
        <f t="shared" si="1"/>
        <v>0</v>
      </c>
      <c r="G45" s="498">
        <v>0</v>
      </c>
      <c r="H45" s="498">
        <v>0</v>
      </c>
      <c r="I45" s="498">
        <v>0</v>
      </c>
      <c r="J45" s="498">
        <f t="shared" si="2"/>
        <v>0</v>
      </c>
      <c r="K45" s="498">
        <v>0</v>
      </c>
      <c r="L45" s="498">
        <v>0</v>
      </c>
      <c r="M45" s="498">
        <v>0</v>
      </c>
      <c r="N45" s="498">
        <f t="shared" si="3"/>
        <v>0</v>
      </c>
      <c r="O45" s="498">
        <v>0</v>
      </c>
      <c r="P45" s="498">
        <v>0</v>
      </c>
      <c r="Q45" s="498">
        <v>0</v>
      </c>
      <c r="R45" s="498">
        <f t="shared" si="4"/>
        <v>0</v>
      </c>
      <c r="S45" s="498">
        <v>0</v>
      </c>
      <c r="T45" s="498">
        <v>0</v>
      </c>
      <c r="U45" s="498">
        <v>0</v>
      </c>
      <c r="V45" s="498">
        <f t="shared" si="5"/>
        <v>0</v>
      </c>
      <c r="W45" s="498">
        <v>0</v>
      </c>
      <c r="X45" s="498">
        <v>0</v>
      </c>
      <c r="Y45" s="498">
        <v>0</v>
      </c>
      <c r="Z45" s="498">
        <f t="shared" si="6"/>
        <v>0</v>
      </c>
      <c r="AA45" s="498">
        <f t="shared" si="0"/>
        <v>0</v>
      </c>
      <c r="AB45" s="498">
        <f t="shared" si="0"/>
        <v>0</v>
      </c>
      <c r="AC45" s="498">
        <f t="shared" si="0"/>
        <v>0</v>
      </c>
      <c r="AD45" s="498">
        <f t="shared" si="0"/>
        <v>0</v>
      </c>
    </row>
    <row r="46" spans="1:30" ht="21.75">
      <c r="A46" s="520">
        <v>40</v>
      </c>
      <c r="B46" s="521" t="s">
        <v>183</v>
      </c>
      <c r="C46" s="498">
        <v>0</v>
      </c>
      <c r="D46" s="498">
        <v>0</v>
      </c>
      <c r="E46" s="498">
        <v>0</v>
      </c>
      <c r="F46" s="498">
        <f t="shared" si="1"/>
        <v>0</v>
      </c>
      <c r="G46" s="498">
        <v>0</v>
      </c>
      <c r="H46" s="498">
        <v>1</v>
      </c>
      <c r="I46" s="498">
        <v>0</v>
      </c>
      <c r="J46" s="498">
        <f t="shared" si="2"/>
        <v>1</v>
      </c>
      <c r="K46" s="498">
        <v>0</v>
      </c>
      <c r="L46" s="498">
        <v>0</v>
      </c>
      <c r="M46" s="498">
        <v>0</v>
      </c>
      <c r="N46" s="498">
        <f t="shared" si="3"/>
        <v>0</v>
      </c>
      <c r="O46" s="498">
        <v>0</v>
      </c>
      <c r="P46" s="498">
        <v>0</v>
      </c>
      <c r="Q46" s="498">
        <v>0</v>
      </c>
      <c r="R46" s="498">
        <f t="shared" si="4"/>
        <v>0</v>
      </c>
      <c r="S46" s="498">
        <v>0</v>
      </c>
      <c r="T46" s="498">
        <v>0</v>
      </c>
      <c r="U46" s="498">
        <v>0</v>
      </c>
      <c r="V46" s="498">
        <f t="shared" si="5"/>
        <v>0</v>
      </c>
      <c r="W46" s="498">
        <v>0</v>
      </c>
      <c r="X46" s="498">
        <v>0</v>
      </c>
      <c r="Y46" s="498">
        <v>0</v>
      </c>
      <c r="Z46" s="498">
        <f t="shared" si="6"/>
        <v>0</v>
      </c>
      <c r="AA46" s="498">
        <f t="shared" si="0"/>
        <v>0</v>
      </c>
      <c r="AB46" s="498">
        <f t="shared" si="0"/>
        <v>1</v>
      </c>
      <c r="AC46" s="498">
        <f t="shared" si="0"/>
        <v>0</v>
      </c>
      <c r="AD46" s="498">
        <f t="shared" si="0"/>
        <v>1</v>
      </c>
    </row>
    <row r="47" spans="1:30" ht="21.75">
      <c r="A47" s="524">
        <v>41</v>
      </c>
      <c r="B47" s="525" t="s">
        <v>163</v>
      </c>
      <c r="C47" s="508">
        <v>0</v>
      </c>
      <c r="D47" s="508">
        <v>0</v>
      </c>
      <c r="E47" s="508">
        <v>0</v>
      </c>
      <c r="F47" s="508">
        <f t="shared" si="1"/>
        <v>0</v>
      </c>
      <c r="G47" s="508">
        <v>0</v>
      </c>
      <c r="H47" s="508">
        <v>0</v>
      </c>
      <c r="I47" s="508">
        <v>0</v>
      </c>
      <c r="J47" s="508">
        <f t="shared" si="2"/>
        <v>0</v>
      </c>
      <c r="K47" s="508">
        <v>0</v>
      </c>
      <c r="L47" s="508">
        <v>0</v>
      </c>
      <c r="M47" s="508">
        <v>0</v>
      </c>
      <c r="N47" s="508">
        <f t="shared" si="3"/>
        <v>0</v>
      </c>
      <c r="O47" s="508">
        <v>0</v>
      </c>
      <c r="P47" s="508">
        <v>0</v>
      </c>
      <c r="Q47" s="508">
        <v>0</v>
      </c>
      <c r="R47" s="508">
        <f t="shared" si="4"/>
        <v>0</v>
      </c>
      <c r="S47" s="508">
        <v>0</v>
      </c>
      <c r="T47" s="508">
        <v>0</v>
      </c>
      <c r="U47" s="508">
        <v>0</v>
      </c>
      <c r="V47" s="508">
        <f t="shared" si="5"/>
        <v>0</v>
      </c>
      <c r="W47" s="508">
        <v>0</v>
      </c>
      <c r="X47" s="508">
        <v>0</v>
      </c>
      <c r="Y47" s="508">
        <v>0</v>
      </c>
      <c r="Z47" s="508">
        <f t="shared" si="6"/>
        <v>0</v>
      </c>
      <c r="AA47" s="508">
        <f t="shared" si="0"/>
        <v>0</v>
      </c>
      <c r="AB47" s="508">
        <f t="shared" si="0"/>
        <v>0</v>
      </c>
      <c r="AC47" s="508">
        <f t="shared" si="0"/>
        <v>0</v>
      </c>
      <c r="AD47" s="508">
        <f t="shared" si="0"/>
        <v>0</v>
      </c>
    </row>
    <row r="48" spans="1:30" ht="21.75">
      <c r="A48" s="524">
        <v>42</v>
      </c>
      <c r="B48" s="521" t="s">
        <v>164</v>
      </c>
      <c r="C48" s="498">
        <v>0</v>
      </c>
      <c r="D48" s="498">
        <v>0</v>
      </c>
      <c r="E48" s="498">
        <v>0</v>
      </c>
      <c r="F48" s="498">
        <f t="shared" si="1"/>
        <v>0</v>
      </c>
      <c r="G48" s="498">
        <v>0</v>
      </c>
      <c r="H48" s="498">
        <v>0</v>
      </c>
      <c r="I48" s="498">
        <v>0</v>
      </c>
      <c r="J48" s="498">
        <f t="shared" si="2"/>
        <v>0</v>
      </c>
      <c r="K48" s="498">
        <v>0</v>
      </c>
      <c r="L48" s="498">
        <v>0</v>
      </c>
      <c r="M48" s="498">
        <v>0</v>
      </c>
      <c r="N48" s="498">
        <f t="shared" si="3"/>
        <v>0</v>
      </c>
      <c r="O48" s="498">
        <v>0</v>
      </c>
      <c r="P48" s="498">
        <v>0</v>
      </c>
      <c r="Q48" s="498">
        <v>0</v>
      </c>
      <c r="R48" s="498">
        <f t="shared" si="4"/>
        <v>0</v>
      </c>
      <c r="S48" s="498">
        <v>0</v>
      </c>
      <c r="T48" s="498">
        <v>0</v>
      </c>
      <c r="U48" s="498">
        <v>0</v>
      </c>
      <c r="V48" s="498">
        <f t="shared" si="5"/>
        <v>0</v>
      </c>
      <c r="W48" s="498">
        <v>0</v>
      </c>
      <c r="X48" s="498">
        <v>0</v>
      </c>
      <c r="Y48" s="498">
        <v>0</v>
      </c>
      <c r="Z48" s="498">
        <f t="shared" si="6"/>
        <v>0</v>
      </c>
      <c r="AA48" s="498">
        <f t="shared" si="0"/>
        <v>0</v>
      </c>
      <c r="AB48" s="498">
        <f t="shared" si="0"/>
        <v>0</v>
      </c>
      <c r="AC48" s="498">
        <f t="shared" si="0"/>
        <v>0</v>
      </c>
      <c r="AD48" s="498">
        <f t="shared" si="0"/>
        <v>0</v>
      </c>
    </row>
    <row r="49" spans="1:30" ht="21.75">
      <c r="A49" s="520">
        <v>43</v>
      </c>
      <c r="B49" s="521" t="s">
        <v>165</v>
      </c>
      <c r="C49" s="498">
        <v>0</v>
      </c>
      <c r="D49" s="498">
        <v>0</v>
      </c>
      <c r="E49" s="498">
        <v>0</v>
      </c>
      <c r="F49" s="498">
        <f t="shared" si="1"/>
        <v>0</v>
      </c>
      <c r="G49" s="498">
        <v>0</v>
      </c>
      <c r="H49" s="498">
        <v>0</v>
      </c>
      <c r="I49" s="498">
        <v>0</v>
      </c>
      <c r="J49" s="498">
        <f t="shared" si="2"/>
        <v>0</v>
      </c>
      <c r="K49" s="498">
        <v>0</v>
      </c>
      <c r="L49" s="498">
        <v>0</v>
      </c>
      <c r="M49" s="498">
        <v>0</v>
      </c>
      <c r="N49" s="498">
        <f t="shared" si="3"/>
        <v>0</v>
      </c>
      <c r="O49" s="498">
        <v>0</v>
      </c>
      <c r="P49" s="498">
        <v>0</v>
      </c>
      <c r="Q49" s="498">
        <v>0</v>
      </c>
      <c r="R49" s="498">
        <f t="shared" si="4"/>
        <v>0</v>
      </c>
      <c r="S49" s="498">
        <v>0</v>
      </c>
      <c r="T49" s="498">
        <v>0</v>
      </c>
      <c r="U49" s="498">
        <v>0</v>
      </c>
      <c r="V49" s="498">
        <f t="shared" si="5"/>
        <v>0</v>
      </c>
      <c r="W49" s="498">
        <v>0</v>
      </c>
      <c r="X49" s="498">
        <v>0</v>
      </c>
      <c r="Y49" s="498">
        <v>0</v>
      </c>
      <c r="Z49" s="498">
        <f t="shared" si="6"/>
        <v>0</v>
      </c>
      <c r="AA49" s="498">
        <f t="shared" si="0"/>
        <v>0</v>
      </c>
      <c r="AB49" s="498">
        <f t="shared" si="0"/>
        <v>0</v>
      </c>
      <c r="AC49" s="498">
        <f t="shared" si="0"/>
        <v>0</v>
      </c>
      <c r="AD49" s="498">
        <f t="shared" si="0"/>
        <v>0</v>
      </c>
    </row>
    <row r="50" spans="1:30" ht="21.75">
      <c r="A50" s="520">
        <v>44</v>
      </c>
      <c r="B50" s="521" t="s">
        <v>166</v>
      </c>
      <c r="C50" s="498">
        <v>0</v>
      </c>
      <c r="D50" s="498">
        <v>0</v>
      </c>
      <c r="E50" s="498">
        <v>0</v>
      </c>
      <c r="F50" s="498">
        <f t="shared" si="1"/>
        <v>0</v>
      </c>
      <c r="G50" s="498">
        <v>0</v>
      </c>
      <c r="H50" s="498">
        <v>0</v>
      </c>
      <c r="I50" s="498">
        <v>0</v>
      </c>
      <c r="J50" s="498">
        <f t="shared" si="2"/>
        <v>0</v>
      </c>
      <c r="K50" s="498">
        <v>0</v>
      </c>
      <c r="L50" s="498">
        <v>0</v>
      </c>
      <c r="M50" s="498">
        <v>0</v>
      </c>
      <c r="N50" s="498">
        <f t="shared" si="3"/>
        <v>0</v>
      </c>
      <c r="O50" s="498">
        <v>0</v>
      </c>
      <c r="P50" s="498">
        <v>0</v>
      </c>
      <c r="Q50" s="498">
        <v>0</v>
      </c>
      <c r="R50" s="498">
        <f t="shared" si="4"/>
        <v>0</v>
      </c>
      <c r="S50" s="498">
        <v>0</v>
      </c>
      <c r="T50" s="498">
        <v>0</v>
      </c>
      <c r="U50" s="498">
        <v>0</v>
      </c>
      <c r="V50" s="498">
        <f t="shared" si="5"/>
        <v>0</v>
      </c>
      <c r="W50" s="498">
        <v>0</v>
      </c>
      <c r="X50" s="498">
        <v>0</v>
      </c>
      <c r="Y50" s="498">
        <v>0</v>
      </c>
      <c r="Z50" s="498">
        <f t="shared" si="6"/>
        <v>0</v>
      </c>
      <c r="AA50" s="498">
        <f t="shared" si="0"/>
        <v>0</v>
      </c>
      <c r="AB50" s="498">
        <f t="shared" si="0"/>
        <v>0</v>
      </c>
      <c r="AC50" s="498">
        <f t="shared" si="0"/>
        <v>0</v>
      </c>
      <c r="AD50" s="498">
        <f t="shared" si="0"/>
        <v>0</v>
      </c>
    </row>
    <row r="51" spans="1:30" ht="21.75">
      <c r="A51" s="520">
        <v>45</v>
      </c>
      <c r="B51" s="521" t="s">
        <v>8</v>
      </c>
      <c r="C51" s="498">
        <v>0</v>
      </c>
      <c r="D51" s="498">
        <v>0</v>
      </c>
      <c r="E51" s="498">
        <v>0</v>
      </c>
      <c r="F51" s="498">
        <f t="shared" si="1"/>
        <v>0</v>
      </c>
      <c r="G51" s="498">
        <v>0</v>
      </c>
      <c r="H51" s="498">
        <v>0</v>
      </c>
      <c r="I51" s="498">
        <v>0</v>
      </c>
      <c r="J51" s="498">
        <f t="shared" si="2"/>
        <v>0</v>
      </c>
      <c r="K51" s="498">
        <v>0</v>
      </c>
      <c r="L51" s="498">
        <v>0</v>
      </c>
      <c r="M51" s="498">
        <v>0</v>
      </c>
      <c r="N51" s="498">
        <f t="shared" si="3"/>
        <v>0</v>
      </c>
      <c r="O51" s="498">
        <v>0</v>
      </c>
      <c r="P51" s="498">
        <v>0</v>
      </c>
      <c r="Q51" s="498">
        <v>0</v>
      </c>
      <c r="R51" s="498">
        <f t="shared" si="4"/>
        <v>0</v>
      </c>
      <c r="S51" s="498">
        <v>0</v>
      </c>
      <c r="T51" s="498">
        <v>0</v>
      </c>
      <c r="U51" s="498">
        <v>0</v>
      </c>
      <c r="V51" s="498">
        <f t="shared" si="5"/>
        <v>0</v>
      </c>
      <c r="W51" s="498">
        <v>0</v>
      </c>
      <c r="X51" s="498">
        <v>0</v>
      </c>
      <c r="Y51" s="498">
        <v>0</v>
      </c>
      <c r="Z51" s="498">
        <f t="shared" si="6"/>
        <v>0</v>
      </c>
      <c r="AA51" s="498">
        <f t="shared" si="0"/>
        <v>0</v>
      </c>
      <c r="AB51" s="498">
        <f t="shared" si="0"/>
        <v>0</v>
      </c>
      <c r="AC51" s="498">
        <f t="shared" si="0"/>
        <v>0</v>
      </c>
      <c r="AD51" s="498">
        <f t="shared" si="0"/>
        <v>0</v>
      </c>
    </row>
    <row r="52" spans="1:30" ht="21.75">
      <c r="A52" s="520">
        <v>46</v>
      </c>
      <c r="B52" s="521" t="s">
        <v>167</v>
      </c>
      <c r="C52" s="498">
        <v>0</v>
      </c>
      <c r="D52" s="498">
        <v>0</v>
      </c>
      <c r="E52" s="498">
        <v>0</v>
      </c>
      <c r="F52" s="498">
        <f>SUM(C52:E52)</f>
        <v>0</v>
      </c>
      <c r="G52" s="498">
        <v>0</v>
      </c>
      <c r="H52" s="498">
        <v>0</v>
      </c>
      <c r="I52" s="498">
        <v>0</v>
      </c>
      <c r="J52" s="498">
        <f>SUM(G52:I52)</f>
        <v>0</v>
      </c>
      <c r="K52" s="498">
        <v>0</v>
      </c>
      <c r="L52" s="498">
        <v>0</v>
      </c>
      <c r="M52" s="498">
        <v>0</v>
      </c>
      <c r="N52" s="498">
        <f>SUM(K52:M52)</f>
        <v>0</v>
      </c>
      <c r="O52" s="498">
        <v>0</v>
      </c>
      <c r="P52" s="498">
        <v>0</v>
      </c>
      <c r="Q52" s="498">
        <v>0</v>
      </c>
      <c r="R52" s="498">
        <f>SUM(O52:Q52)</f>
        <v>0</v>
      </c>
      <c r="S52" s="498">
        <v>0</v>
      </c>
      <c r="T52" s="498">
        <v>0</v>
      </c>
      <c r="U52" s="498">
        <v>0</v>
      </c>
      <c r="V52" s="498">
        <f>SUM(S52:U52)</f>
        <v>0</v>
      </c>
      <c r="W52" s="498">
        <v>0</v>
      </c>
      <c r="X52" s="498">
        <v>0</v>
      </c>
      <c r="Y52" s="498">
        <v>0</v>
      </c>
      <c r="Z52" s="498">
        <f>SUM(W52:Y52)</f>
        <v>0</v>
      </c>
      <c r="AA52" s="498">
        <f>SUM(C52,G52,K52,O52,S52,W52)</f>
        <v>0</v>
      </c>
      <c r="AB52" s="498">
        <f>SUM(D52,H52,L52,P52,T52,X52)</f>
        <v>0</v>
      </c>
      <c r="AC52" s="498">
        <f>SUM(E52,I52,M52,Q52,U52,Y52)</f>
        <v>0</v>
      </c>
      <c r="AD52" s="498">
        <f>SUM(F52,J52,N52,R52,V52,Z52)</f>
        <v>0</v>
      </c>
    </row>
    <row r="53" spans="1:31" ht="21.75">
      <c r="A53" s="520">
        <v>47</v>
      </c>
      <c r="B53" s="532" t="s">
        <v>177</v>
      </c>
      <c r="C53" s="498">
        <v>0</v>
      </c>
      <c r="D53" s="498">
        <v>0</v>
      </c>
      <c r="E53" s="498">
        <v>0</v>
      </c>
      <c r="F53" s="498">
        <f aca="true" t="shared" si="7" ref="F53:F77">SUM(C53:E53)</f>
        <v>0</v>
      </c>
      <c r="G53" s="498">
        <v>0</v>
      </c>
      <c r="H53" s="498">
        <v>0</v>
      </c>
      <c r="I53" s="498">
        <v>0</v>
      </c>
      <c r="J53" s="498">
        <f aca="true" t="shared" si="8" ref="J53:J77">SUM(G53:I53)</f>
        <v>0</v>
      </c>
      <c r="K53" s="498">
        <v>0</v>
      </c>
      <c r="L53" s="498">
        <v>0</v>
      </c>
      <c r="M53" s="498">
        <v>0</v>
      </c>
      <c r="N53" s="498">
        <f aca="true" t="shared" si="9" ref="N53:N77">SUM(K53:M53)</f>
        <v>0</v>
      </c>
      <c r="O53" s="498">
        <v>0</v>
      </c>
      <c r="P53" s="498">
        <v>0</v>
      </c>
      <c r="Q53" s="498">
        <v>0</v>
      </c>
      <c r="R53" s="498">
        <f aca="true" t="shared" si="10" ref="R53:R77">SUM(O53:Q53)</f>
        <v>0</v>
      </c>
      <c r="S53" s="498">
        <v>0</v>
      </c>
      <c r="T53" s="498">
        <v>0</v>
      </c>
      <c r="U53" s="498">
        <v>0</v>
      </c>
      <c r="V53" s="498">
        <f aca="true" t="shared" si="11" ref="V53:V77">SUM(S53:U53)</f>
        <v>0</v>
      </c>
      <c r="W53" s="498">
        <v>0</v>
      </c>
      <c r="X53" s="498">
        <v>0</v>
      </c>
      <c r="Y53" s="498">
        <v>0</v>
      </c>
      <c r="Z53" s="498">
        <f aca="true" t="shared" si="12" ref="Z53:Z77">SUM(W53:Y53)</f>
        <v>0</v>
      </c>
      <c r="AA53" s="498">
        <f t="shared" si="0"/>
        <v>0</v>
      </c>
      <c r="AB53" s="498">
        <f t="shared" si="0"/>
        <v>0</v>
      </c>
      <c r="AC53" s="498">
        <f t="shared" si="0"/>
        <v>0</v>
      </c>
      <c r="AD53" s="498">
        <f t="shared" si="0"/>
        <v>0</v>
      </c>
      <c r="AE53" s="463"/>
    </row>
    <row r="54" spans="1:31" ht="21.75">
      <c r="A54" s="520">
        <v>48</v>
      </c>
      <c r="B54" s="532" t="s">
        <v>178</v>
      </c>
      <c r="C54" s="498">
        <v>0</v>
      </c>
      <c r="D54" s="498">
        <v>0</v>
      </c>
      <c r="E54" s="498">
        <v>0</v>
      </c>
      <c r="F54" s="498">
        <f t="shared" si="7"/>
        <v>0</v>
      </c>
      <c r="G54" s="498">
        <v>0</v>
      </c>
      <c r="H54" s="498">
        <v>0</v>
      </c>
      <c r="I54" s="498">
        <v>0</v>
      </c>
      <c r="J54" s="498">
        <f t="shared" si="8"/>
        <v>0</v>
      </c>
      <c r="K54" s="498">
        <v>0</v>
      </c>
      <c r="L54" s="498">
        <v>0</v>
      </c>
      <c r="M54" s="498">
        <v>0</v>
      </c>
      <c r="N54" s="498">
        <f t="shared" si="9"/>
        <v>0</v>
      </c>
      <c r="O54" s="498">
        <v>0</v>
      </c>
      <c r="P54" s="498">
        <v>0</v>
      </c>
      <c r="Q54" s="498">
        <v>0</v>
      </c>
      <c r="R54" s="498">
        <f t="shared" si="10"/>
        <v>0</v>
      </c>
      <c r="S54" s="498">
        <v>0</v>
      </c>
      <c r="T54" s="498">
        <v>0</v>
      </c>
      <c r="U54" s="498">
        <v>0</v>
      </c>
      <c r="V54" s="498">
        <f t="shared" si="11"/>
        <v>0</v>
      </c>
      <c r="W54" s="498">
        <v>0</v>
      </c>
      <c r="X54" s="498">
        <v>0</v>
      </c>
      <c r="Y54" s="498">
        <v>0</v>
      </c>
      <c r="Z54" s="498">
        <f t="shared" si="12"/>
        <v>0</v>
      </c>
      <c r="AA54" s="498">
        <f t="shared" si="0"/>
        <v>0</v>
      </c>
      <c r="AB54" s="498">
        <f t="shared" si="0"/>
        <v>0</v>
      </c>
      <c r="AC54" s="498">
        <f t="shared" si="0"/>
        <v>0</v>
      </c>
      <c r="AD54" s="498">
        <f t="shared" si="0"/>
        <v>0</v>
      </c>
      <c r="AE54" s="463"/>
    </row>
    <row r="55" spans="1:30" ht="21.75">
      <c r="A55" s="520">
        <v>49</v>
      </c>
      <c r="B55" s="532" t="s">
        <v>168</v>
      </c>
      <c r="C55" s="498">
        <v>0</v>
      </c>
      <c r="D55" s="498">
        <v>0</v>
      </c>
      <c r="E55" s="498">
        <v>0</v>
      </c>
      <c r="F55" s="498">
        <f t="shared" si="7"/>
        <v>0</v>
      </c>
      <c r="G55" s="498">
        <v>0</v>
      </c>
      <c r="H55" s="498">
        <v>0</v>
      </c>
      <c r="I55" s="498">
        <v>0</v>
      </c>
      <c r="J55" s="498">
        <f t="shared" si="8"/>
        <v>0</v>
      </c>
      <c r="K55" s="498">
        <v>0</v>
      </c>
      <c r="L55" s="498">
        <v>0</v>
      </c>
      <c r="M55" s="498">
        <v>0</v>
      </c>
      <c r="N55" s="498">
        <f t="shared" si="9"/>
        <v>0</v>
      </c>
      <c r="O55" s="498">
        <v>0</v>
      </c>
      <c r="P55" s="498">
        <v>0</v>
      </c>
      <c r="Q55" s="498">
        <v>0</v>
      </c>
      <c r="R55" s="498">
        <f t="shared" si="10"/>
        <v>0</v>
      </c>
      <c r="S55" s="498">
        <v>0</v>
      </c>
      <c r="T55" s="498">
        <v>0</v>
      </c>
      <c r="U55" s="498">
        <v>0</v>
      </c>
      <c r="V55" s="498">
        <f t="shared" si="11"/>
        <v>0</v>
      </c>
      <c r="W55" s="498">
        <v>0</v>
      </c>
      <c r="X55" s="498">
        <v>0</v>
      </c>
      <c r="Y55" s="498">
        <v>0</v>
      </c>
      <c r="Z55" s="498">
        <f t="shared" si="12"/>
        <v>0</v>
      </c>
      <c r="AA55" s="498">
        <f t="shared" si="0"/>
        <v>0</v>
      </c>
      <c r="AB55" s="498">
        <f t="shared" si="0"/>
        <v>0</v>
      </c>
      <c r="AC55" s="498">
        <f t="shared" si="0"/>
        <v>0</v>
      </c>
      <c r="AD55" s="498">
        <f t="shared" si="0"/>
        <v>0</v>
      </c>
    </row>
    <row r="56" spans="1:30" ht="21.75">
      <c r="A56" s="520">
        <v>50</v>
      </c>
      <c r="B56" s="532" t="s">
        <v>169</v>
      </c>
      <c r="C56" s="498">
        <v>0</v>
      </c>
      <c r="D56" s="498">
        <v>0</v>
      </c>
      <c r="E56" s="498">
        <v>0</v>
      </c>
      <c r="F56" s="498">
        <f t="shared" si="7"/>
        <v>0</v>
      </c>
      <c r="G56" s="498">
        <v>0</v>
      </c>
      <c r="H56" s="498">
        <v>0</v>
      </c>
      <c r="I56" s="498">
        <v>0</v>
      </c>
      <c r="J56" s="498">
        <f t="shared" si="8"/>
        <v>0</v>
      </c>
      <c r="K56" s="498">
        <v>0</v>
      </c>
      <c r="L56" s="498">
        <v>0</v>
      </c>
      <c r="M56" s="498">
        <v>0</v>
      </c>
      <c r="N56" s="498">
        <f t="shared" si="9"/>
        <v>0</v>
      </c>
      <c r="O56" s="498">
        <v>0</v>
      </c>
      <c r="P56" s="498">
        <v>0</v>
      </c>
      <c r="Q56" s="498">
        <v>0</v>
      </c>
      <c r="R56" s="498">
        <f t="shared" si="10"/>
        <v>0</v>
      </c>
      <c r="S56" s="498">
        <v>0</v>
      </c>
      <c r="T56" s="498">
        <v>0</v>
      </c>
      <c r="U56" s="498">
        <v>0</v>
      </c>
      <c r="V56" s="498">
        <f t="shared" si="11"/>
        <v>0</v>
      </c>
      <c r="W56" s="498">
        <v>0</v>
      </c>
      <c r="X56" s="498">
        <v>0</v>
      </c>
      <c r="Y56" s="498">
        <v>0</v>
      </c>
      <c r="Z56" s="498">
        <f t="shared" si="12"/>
        <v>0</v>
      </c>
      <c r="AA56" s="498">
        <f t="shared" si="0"/>
        <v>0</v>
      </c>
      <c r="AB56" s="498">
        <f t="shared" si="0"/>
        <v>0</v>
      </c>
      <c r="AC56" s="498">
        <f t="shared" si="0"/>
        <v>0</v>
      </c>
      <c r="AD56" s="498">
        <f t="shared" si="0"/>
        <v>0</v>
      </c>
    </row>
    <row r="57" spans="1:30" ht="21.75">
      <c r="A57" s="520">
        <v>51</v>
      </c>
      <c r="B57" s="532" t="s">
        <v>170</v>
      </c>
      <c r="C57" s="498">
        <v>0</v>
      </c>
      <c r="D57" s="498">
        <v>0</v>
      </c>
      <c r="E57" s="498">
        <v>0</v>
      </c>
      <c r="F57" s="498">
        <f t="shared" si="7"/>
        <v>0</v>
      </c>
      <c r="G57" s="498">
        <v>0</v>
      </c>
      <c r="H57" s="498">
        <v>0</v>
      </c>
      <c r="I57" s="498">
        <v>0</v>
      </c>
      <c r="J57" s="498">
        <f t="shared" si="8"/>
        <v>0</v>
      </c>
      <c r="K57" s="498">
        <v>0</v>
      </c>
      <c r="L57" s="498">
        <v>0</v>
      </c>
      <c r="M57" s="498">
        <v>0</v>
      </c>
      <c r="N57" s="498">
        <f t="shared" si="9"/>
        <v>0</v>
      </c>
      <c r="O57" s="498">
        <v>0</v>
      </c>
      <c r="P57" s="498">
        <v>0</v>
      </c>
      <c r="Q57" s="498">
        <v>0</v>
      </c>
      <c r="R57" s="498">
        <f t="shared" si="10"/>
        <v>0</v>
      </c>
      <c r="S57" s="498">
        <v>0</v>
      </c>
      <c r="T57" s="498">
        <v>0</v>
      </c>
      <c r="U57" s="498">
        <v>0</v>
      </c>
      <c r="V57" s="498">
        <f t="shared" si="11"/>
        <v>0</v>
      </c>
      <c r="W57" s="498">
        <v>0</v>
      </c>
      <c r="X57" s="498">
        <v>0</v>
      </c>
      <c r="Y57" s="498">
        <v>0</v>
      </c>
      <c r="Z57" s="498">
        <f t="shared" si="12"/>
        <v>0</v>
      </c>
      <c r="AA57" s="498">
        <f t="shared" si="0"/>
        <v>0</v>
      </c>
      <c r="AB57" s="498">
        <f t="shared" si="0"/>
        <v>0</v>
      </c>
      <c r="AC57" s="498">
        <f t="shared" si="0"/>
        <v>0</v>
      </c>
      <c r="AD57" s="498">
        <f t="shared" si="0"/>
        <v>0</v>
      </c>
    </row>
    <row r="58" spans="1:30" ht="21.75">
      <c r="A58" s="520">
        <v>52</v>
      </c>
      <c r="B58" s="533" t="s">
        <v>171</v>
      </c>
      <c r="C58" s="498">
        <v>0</v>
      </c>
      <c r="D58" s="498">
        <v>0</v>
      </c>
      <c r="E58" s="498">
        <v>0</v>
      </c>
      <c r="F58" s="498">
        <f t="shared" si="7"/>
        <v>0</v>
      </c>
      <c r="G58" s="498">
        <v>0</v>
      </c>
      <c r="H58" s="498">
        <v>0</v>
      </c>
      <c r="I58" s="498">
        <v>0</v>
      </c>
      <c r="J58" s="498">
        <f t="shared" si="8"/>
        <v>0</v>
      </c>
      <c r="K58" s="498">
        <v>0</v>
      </c>
      <c r="L58" s="498">
        <v>0</v>
      </c>
      <c r="M58" s="498">
        <v>0</v>
      </c>
      <c r="N58" s="498">
        <f t="shared" si="9"/>
        <v>0</v>
      </c>
      <c r="O58" s="498">
        <v>0</v>
      </c>
      <c r="P58" s="498">
        <v>0</v>
      </c>
      <c r="Q58" s="498">
        <v>0</v>
      </c>
      <c r="R58" s="498">
        <f t="shared" si="10"/>
        <v>0</v>
      </c>
      <c r="S58" s="498">
        <v>0</v>
      </c>
      <c r="T58" s="498">
        <v>0</v>
      </c>
      <c r="U58" s="498">
        <v>0</v>
      </c>
      <c r="V58" s="498">
        <f t="shared" si="11"/>
        <v>0</v>
      </c>
      <c r="W58" s="498">
        <v>0</v>
      </c>
      <c r="X58" s="498">
        <v>0</v>
      </c>
      <c r="Y58" s="498">
        <v>0</v>
      </c>
      <c r="Z58" s="498">
        <f t="shared" si="12"/>
        <v>0</v>
      </c>
      <c r="AA58" s="498">
        <f t="shared" si="0"/>
        <v>0</v>
      </c>
      <c r="AB58" s="498">
        <f t="shared" si="0"/>
        <v>0</v>
      </c>
      <c r="AC58" s="498">
        <f t="shared" si="0"/>
        <v>0</v>
      </c>
      <c r="AD58" s="498">
        <f t="shared" si="0"/>
        <v>0</v>
      </c>
    </row>
    <row r="59" spans="1:30" ht="21.75">
      <c r="A59" s="520">
        <v>53</v>
      </c>
      <c r="B59" s="532" t="s">
        <v>172</v>
      </c>
      <c r="C59" s="498">
        <v>0</v>
      </c>
      <c r="D59" s="498">
        <v>0</v>
      </c>
      <c r="E59" s="498">
        <v>0</v>
      </c>
      <c r="F59" s="498">
        <f t="shared" si="7"/>
        <v>0</v>
      </c>
      <c r="G59" s="498">
        <v>0</v>
      </c>
      <c r="H59" s="498">
        <v>0</v>
      </c>
      <c r="I59" s="498">
        <v>0</v>
      </c>
      <c r="J59" s="498">
        <f t="shared" si="8"/>
        <v>0</v>
      </c>
      <c r="K59" s="498">
        <v>0</v>
      </c>
      <c r="L59" s="498">
        <v>0</v>
      </c>
      <c r="M59" s="498">
        <v>0</v>
      </c>
      <c r="N59" s="498">
        <f t="shared" si="9"/>
        <v>0</v>
      </c>
      <c r="O59" s="498">
        <v>0</v>
      </c>
      <c r="P59" s="498">
        <v>0</v>
      </c>
      <c r="Q59" s="498">
        <v>0</v>
      </c>
      <c r="R59" s="498">
        <f t="shared" si="10"/>
        <v>0</v>
      </c>
      <c r="S59" s="498">
        <v>0</v>
      </c>
      <c r="T59" s="498">
        <v>0</v>
      </c>
      <c r="U59" s="498">
        <v>0</v>
      </c>
      <c r="V59" s="498">
        <f t="shared" si="11"/>
        <v>0</v>
      </c>
      <c r="W59" s="498">
        <v>0</v>
      </c>
      <c r="X59" s="498">
        <v>0</v>
      </c>
      <c r="Y59" s="498">
        <v>0</v>
      </c>
      <c r="Z59" s="498">
        <f t="shared" si="12"/>
        <v>0</v>
      </c>
      <c r="AA59" s="498">
        <f t="shared" si="0"/>
        <v>0</v>
      </c>
      <c r="AB59" s="498">
        <f t="shared" si="0"/>
        <v>0</v>
      </c>
      <c r="AC59" s="498">
        <f t="shared" si="0"/>
        <v>0</v>
      </c>
      <c r="AD59" s="498">
        <f t="shared" si="0"/>
        <v>0</v>
      </c>
    </row>
    <row r="60" spans="1:30" ht="21.75">
      <c r="A60" s="520">
        <v>54</v>
      </c>
      <c r="B60" s="532" t="s">
        <v>173</v>
      </c>
      <c r="C60" s="498">
        <v>0</v>
      </c>
      <c r="D60" s="498">
        <v>0</v>
      </c>
      <c r="E60" s="498">
        <v>0</v>
      </c>
      <c r="F60" s="498">
        <f t="shared" si="7"/>
        <v>0</v>
      </c>
      <c r="G60" s="498">
        <v>0</v>
      </c>
      <c r="H60" s="498">
        <v>0</v>
      </c>
      <c r="I60" s="498">
        <v>0</v>
      </c>
      <c r="J60" s="498">
        <f t="shared" si="8"/>
        <v>0</v>
      </c>
      <c r="K60" s="498">
        <v>0</v>
      </c>
      <c r="L60" s="498">
        <v>0</v>
      </c>
      <c r="M60" s="498">
        <v>0</v>
      </c>
      <c r="N60" s="498">
        <f t="shared" si="9"/>
        <v>0</v>
      </c>
      <c r="O60" s="498">
        <v>0</v>
      </c>
      <c r="P60" s="498">
        <v>0</v>
      </c>
      <c r="Q60" s="498">
        <v>0</v>
      </c>
      <c r="R60" s="498">
        <f t="shared" si="10"/>
        <v>0</v>
      </c>
      <c r="S60" s="498">
        <v>0</v>
      </c>
      <c r="T60" s="498">
        <v>0</v>
      </c>
      <c r="U60" s="498">
        <v>0</v>
      </c>
      <c r="V60" s="498">
        <f t="shared" si="11"/>
        <v>0</v>
      </c>
      <c r="W60" s="498">
        <v>0</v>
      </c>
      <c r="X60" s="498">
        <v>0</v>
      </c>
      <c r="Y60" s="498">
        <v>0</v>
      </c>
      <c r="Z60" s="498">
        <f t="shared" si="12"/>
        <v>0</v>
      </c>
      <c r="AA60" s="498">
        <f t="shared" si="0"/>
        <v>0</v>
      </c>
      <c r="AB60" s="498">
        <f t="shared" si="0"/>
        <v>0</v>
      </c>
      <c r="AC60" s="498">
        <f t="shared" si="0"/>
        <v>0</v>
      </c>
      <c r="AD60" s="498">
        <f t="shared" si="0"/>
        <v>0</v>
      </c>
    </row>
    <row r="61" spans="1:30" ht="21.75">
      <c r="A61" s="520">
        <v>55</v>
      </c>
      <c r="B61" s="532" t="s">
        <v>185</v>
      </c>
      <c r="C61" s="498">
        <v>0</v>
      </c>
      <c r="D61" s="498">
        <v>0</v>
      </c>
      <c r="E61" s="498">
        <v>0</v>
      </c>
      <c r="F61" s="498">
        <f t="shared" si="7"/>
        <v>0</v>
      </c>
      <c r="G61" s="498">
        <v>0</v>
      </c>
      <c r="H61" s="498">
        <v>0</v>
      </c>
      <c r="I61" s="498">
        <v>0</v>
      </c>
      <c r="J61" s="498">
        <f t="shared" si="8"/>
        <v>0</v>
      </c>
      <c r="K61" s="498">
        <v>0</v>
      </c>
      <c r="L61" s="498">
        <v>0</v>
      </c>
      <c r="M61" s="498">
        <v>0</v>
      </c>
      <c r="N61" s="498">
        <f t="shared" si="9"/>
        <v>0</v>
      </c>
      <c r="O61" s="498">
        <v>0</v>
      </c>
      <c r="P61" s="498">
        <v>0</v>
      </c>
      <c r="Q61" s="498">
        <v>0</v>
      </c>
      <c r="R61" s="498">
        <f t="shared" si="10"/>
        <v>0</v>
      </c>
      <c r="S61" s="498">
        <v>0</v>
      </c>
      <c r="T61" s="498">
        <v>0</v>
      </c>
      <c r="U61" s="498">
        <v>0</v>
      </c>
      <c r="V61" s="498">
        <f t="shared" si="11"/>
        <v>0</v>
      </c>
      <c r="W61" s="498">
        <v>0</v>
      </c>
      <c r="X61" s="498">
        <v>0</v>
      </c>
      <c r="Y61" s="498">
        <v>0</v>
      </c>
      <c r="Z61" s="498">
        <f t="shared" si="12"/>
        <v>0</v>
      </c>
      <c r="AA61" s="498">
        <f t="shared" si="0"/>
        <v>0</v>
      </c>
      <c r="AB61" s="498">
        <f t="shared" si="0"/>
        <v>0</v>
      </c>
      <c r="AC61" s="498">
        <f t="shared" si="0"/>
        <v>0</v>
      </c>
      <c r="AD61" s="498">
        <f t="shared" si="0"/>
        <v>0</v>
      </c>
    </row>
    <row r="62" spans="1:30" ht="21.75">
      <c r="A62" s="520">
        <v>56</v>
      </c>
      <c r="B62" s="532" t="s">
        <v>150</v>
      </c>
      <c r="C62" s="498">
        <v>0</v>
      </c>
      <c r="D62" s="498">
        <v>0</v>
      </c>
      <c r="E62" s="498">
        <v>0</v>
      </c>
      <c r="F62" s="498">
        <f t="shared" si="7"/>
        <v>0</v>
      </c>
      <c r="G62" s="498">
        <v>0</v>
      </c>
      <c r="H62" s="498">
        <v>0</v>
      </c>
      <c r="I62" s="498">
        <v>0</v>
      </c>
      <c r="J62" s="498">
        <f t="shared" si="8"/>
        <v>0</v>
      </c>
      <c r="K62" s="498">
        <v>0</v>
      </c>
      <c r="L62" s="498">
        <v>0</v>
      </c>
      <c r="M62" s="498">
        <v>0</v>
      </c>
      <c r="N62" s="498">
        <f t="shared" si="9"/>
        <v>0</v>
      </c>
      <c r="O62" s="498">
        <v>0</v>
      </c>
      <c r="P62" s="498">
        <v>0</v>
      </c>
      <c r="Q62" s="498">
        <v>0</v>
      </c>
      <c r="R62" s="498">
        <f t="shared" si="10"/>
        <v>0</v>
      </c>
      <c r="S62" s="498">
        <v>0</v>
      </c>
      <c r="T62" s="498">
        <v>0</v>
      </c>
      <c r="U62" s="498">
        <v>0</v>
      </c>
      <c r="V62" s="498">
        <f t="shared" si="11"/>
        <v>0</v>
      </c>
      <c r="W62" s="498">
        <v>0</v>
      </c>
      <c r="X62" s="498">
        <v>0</v>
      </c>
      <c r="Y62" s="498">
        <v>0</v>
      </c>
      <c r="Z62" s="498">
        <f t="shared" si="12"/>
        <v>0</v>
      </c>
      <c r="AA62" s="498">
        <f t="shared" si="0"/>
        <v>0</v>
      </c>
      <c r="AB62" s="498">
        <f t="shared" si="0"/>
        <v>0</v>
      </c>
      <c r="AC62" s="498">
        <f t="shared" si="0"/>
        <v>0</v>
      </c>
      <c r="AD62" s="498">
        <f t="shared" si="0"/>
        <v>0</v>
      </c>
    </row>
    <row r="63" spans="1:30" ht="21.75">
      <c r="A63" s="520">
        <v>57</v>
      </c>
      <c r="B63" s="532" t="s">
        <v>159</v>
      </c>
      <c r="C63" s="498">
        <v>0</v>
      </c>
      <c r="D63" s="498">
        <v>0</v>
      </c>
      <c r="E63" s="498">
        <v>0</v>
      </c>
      <c r="F63" s="498">
        <f t="shared" si="7"/>
        <v>0</v>
      </c>
      <c r="G63" s="498">
        <v>0</v>
      </c>
      <c r="H63" s="498">
        <v>0</v>
      </c>
      <c r="I63" s="498">
        <v>0</v>
      </c>
      <c r="J63" s="498">
        <f t="shared" si="8"/>
        <v>0</v>
      </c>
      <c r="K63" s="498">
        <v>0</v>
      </c>
      <c r="L63" s="498">
        <v>0</v>
      </c>
      <c r="M63" s="498">
        <v>0</v>
      </c>
      <c r="N63" s="498">
        <f t="shared" si="9"/>
        <v>0</v>
      </c>
      <c r="O63" s="498">
        <v>0</v>
      </c>
      <c r="P63" s="498">
        <v>0</v>
      </c>
      <c r="Q63" s="498">
        <v>0</v>
      </c>
      <c r="R63" s="498">
        <f t="shared" si="10"/>
        <v>0</v>
      </c>
      <c r="S63" s="498">
        <v>0</v>
      </c>
      <c r="T63" s="498">
        <v>0</v>
      </c>
      <c r="U63" s="498">
        <v>0</v>
      </c>
      <c r="V63" s="498">
        <f t="shared" si="11"/>
        <v>0</v>
      </c>
      <c r="W63" s="498">
        <v>0</v>
      </c>
      <c r="X63" s="498">
        <v>0</v>
      </c>
      <c r="Y63" s="498">
        <v>0</v>
      </c>
      <c r="Z63" s="498">
        <f t="shared" si="12"/>
        <v>0</v>
      </c>
      <c r="AA63" s="498">
        <f t="shared" si="0"/>
        <v>0</v>
      </c>
      <c r="AB63" s="498">
        <f t="shared" si="0"/>
        <v>0</v>
      </c>
      <c r="AC63" s="498">
        <f t="shared" si="0"/>
        <v>0</v>
      </c>
      <c r="AD63" s="498">
        <f t="shared" si="0"/>
        <v>0</v>
      </c>
    </row>
    <row r="64" spans="1:30" ht="21.75">
      <c r="A64" s="520">
        <v>58</v>
      </c>
      <c r="B64" s="534" t="s">
        <v>161</v>
      </c>
      <c r="C64" s="498">
        <v>0</v>
      </c>
      <c r="D64" s="498">
        <v>0</v>
      </c>
      <c r="E64" s="498">
        <v>0</v>
      </c>
      <c r="F64" s="498">
        <f t="shared" si="7"/>
        <v>0</v>
      </c>
      <c r="G64" s="498">
        <v>0</v>
      </c>
      <c r="H64" s="498">
        <v>0</v>
      </c>
      <c r="I64" s="498">
        <v>0</v>
      </c>
      <c r="J64" s="498">
        <f t="shared" si="8"/>
        <v>0</v>
      </c>
      <c r="K64" s="498">
        <v>0</v>
      </c>
      <c r="L64" s="498">
        <v>0</v>
      </c>
      <c r="M64" s="498">
        <v>0</v>
      </c>
      <c r="N64" s="498">
        <f t="shared" si="9"/>
        <v>0</v>
      </c>
      <c r="O64" s="498">
        <v>0</v>
      </c>
      <c r="P64" s="498">
        <v>0</v>
      </c>
      <c r="Q64" s="498">
        <v>0</v>
      </c>
      <c r="R64" s="498">
        <f t="shared" si="10"/>
        <v>0</v>
      </c>
      <c r="S64" s="498">
        <v>0</v>
      </c>
      <c r="T64" s="498">
        <v>0</v>
      </c>
      <c r="U64" s="498">
        <v>0</v>
      </c>
      <c r="V64" s="498">
        <f t="shared" si="11"/>
        <v>0</v>
      </c>
      <c r="W64" s="498">
        <v>0</v>
      </c>
      <c r="X64" s="498">
        <v>0</v>
      </c>
      <c r="Y64" s="498">
        <v>0</v>
      </c>
      <c r="Z64" s="498">
        <f t="shared" si="12"/>
        <v>0</v>
      </c>
      <c r="AA64" s="498">
        <f t="shared" si="0"/>
        <v>0</v>
      </c>
      <c r="AB64" s="498">
        <f t="shared" si="0"/>
        <v>0</v>
      </c>
      <c r="AC64" s="498">
        <f t="shared" si="0"/>
        <v>0</v>
      </c>
      <c r="AD64" s="498">
        <f t="shared" si="0"/>
        <v>0</v>
      </c>
    </row>
    <row r="65" spans="1:30" ht="21.75">
      <c r="A65" s="520">
        <v>59</v>
      </c>
      <c r="B65" s="534" t="s">
        <v>43</v>
      </c>
      <c r="C65" s="498">
        <v>0</v>
      </c>
      <c r="D65" s="498">
        <v>0</v>
      </c>
      <c r="E65" s="498">
        <v>0</v>
      </c>
      <c r="F65" s="498">
        <f t="shared" si="7"/>
        <v>0</v>
      </c>
      <c r="G65" s="498">
        <v>0</v>
      </c>
      <c r="H65" s="498">
        <v>0</v>
      </c>
      <c r="I65" s="498">
        <v>0</v>
      </c>
      <c r="J65" s="498">
        <f t="shared" si="8"/>
        <v>0</v>
      </c>
      <c r="K65" s="498">
        <v>0</v>
      </c>
      <c r="L65" s="498">
        <v>0</v>
      </c>
      <c r="M65" s="498">
        <v>0</v>
      </c>
      <c r="N65" s="498">
        <f t="shared" si="9"/>
        <v>0</v>
      </c>
      <c r="O65" s="498">
        <v>0</v>
      </c>
      <c r="P65" s="498">
        <v>0</v>
      </c>
      <c r="Q65" s="498">
        <v>0</v>
      </c>
      <c r="R65" s="498">
        <f t="shared" si="10"/>
        <v>0</v>
      </c>
      <c r="S65" s="498">
        <v>0</v>
      </c>
      <c r="T65" s="498">
        <v>0</v>
      </c>
      <c r="U65" s="498">
        <v>0</v>
      </c>
      <c r="V65" s="498">
        <f t="shared" si="11"/>
        <v>0</v>
      </c>
      <c r="W65" s="498">
        <v>0</v>
      </c>
      <c r="X65" s="498">
        <v>0</v>
      </c>
      <c r="Y65" s="498">
        <v>0</v>
      </c>
      <c r="Z65" s="498">
        <f t="shared" si="12"/>
        <v>0</v>
      </c>
      <c r="AA65" s="498">
        <f t="shared" si="0"/>
        <v>0</v>
      </c>
      <c r="AB65" s="498">
        <f t="shared" si="0"/>
        <v>0</v>
      </c>
      <c r="AC65" s="498">
        <f t="shared" si="0"/>
        <v>0</v>
      </c>
      <c r="AD65" s="498">
        <f t="shared" si="0"/>
        <v>0</v>
      </c>
    </row>
    <row r="66" spans="1:30" ht="18.75" customHeight="1">
      <c r="A66" s="520">
        <v>60</v>
      </c>
      <c r="B66" s="535" t="s">
        <v>135</v>
      </c>
      <c r="C66" s="498">
        <v>0</v>
      </c>
      <c r="D66" s="498">
        <v>0</v>
      </c>
      <c r="E66" s="498">
        <v>0</v>
      </c>
      <c r="F66" s="498">
        <f t="shared" si="7"/>
        <v>0</v>
      </c>
      <c r="G66" s="498">
        <v>0</v>
      </c>
      <c r="H66" s="498">
        <v>0</v>
      </c>
      <c r="I66" s="498">
        <v>0</v>
      </c>
      <c r="J66" s="498">
        <f t="shared" si="8"/>
        <v>0</v>
      </c>
      <c r="K66" s="498">
        <v>0</v>
      </c>
      <c r="L66" s="498">
        <v>0</v>
      </c>
      <c r="M66" s="498">
        <v>0</v>
      </c>
      <c r="N66" s="498">
        <f t="shared" si="9"/>
        <v>0</v>
      </c>
      <c r="O66" s="498">
        <v>0</v>
      </c>
      <c r="P66" s="498">
        <v>0</v>
      </c>
      <c r="Q66" s="498">
        <v>0</v>
      </c>
      <c r="R66" s="498">
        <f t="shared" si="10"/>
        <v>0</v>
      </c>
      <c r="S66" s="498">
        <v>0</v>
      </c>
      <c r="T66" s="498">
        <v>0</v>
      </c>
      <c r="U66" s="498">
        <v>0</v>
      </c>
      <c r="V66" s="498">
        <f t="shared" si="11"/>
        <v>0</v>
      </c>
      <c r="W66" s="498">
        <v>0</v>
      </c>
      <c r="X66" s="498">
        <v>0</v>
      </c>
      <c r="Y66" s="498">
        <v>0</v>
      </c>
      <c r="Z66" s="498">
        <f t="shared" si="12"/>
        <v>0</v>
      </c>
      <c r="AA66" s="498">
        <f t="shared" si="0"/>
        <v>0</v>
      </c>
      <c r="AB66" s="498">
        <f t="shared" si="0"/>
        <v>0</v>
      </c>
      <c r="AC66" s="498">
        <f t="shared" si="0"/>
        <v>0</v>
      </c>
      <c r="AD66" s="498">
        <f t="shared" si="0"/>
        <v>0</v>
      </c>
    </row>
    <row r="67" spans="1:30" ht="18.75" customHeight="1">
      <c r="A67" s="524">
        <v>61</v>
      </c>
      <c r="B67" s="536" t="s">
        <v>136</v>
      </c>
      <c r="C67" s="508">
        <v>0</v>
      </c>
      <c r="D67" s="508">
        <v>0</v>
      </c>
      <c r="E67" s="508">
        <v>0</v>
      </c>
      <c r="F67" s="508">
        <f t="shared" si="7"/>
        <v>0</v>
      </c>
      <c r="G67" s="508">
        <v>0</v>
      </c>
      <c r="H67" s="508">
        <v>0</v>
      </c>
      <c r="I67" s="508">
        <v>0</v>
      </c>
      <c r="J67" s="508">
        <f t="shared" si="8"/>
        <v>0</v>
      </c>
      <c r="K67" s="508">
        <v>0</v>
      </c>
      <c r="L67" s="508">
        <v>0</v>
      </c>
      <c r="M67" s="508">
        <v>0</v>
      </c>
      <c r="N67" s="508">
        <f t="shared" si="9"/>
        <v>0</v>
      </c>
      <c r="O67" s="508">
        <v>0</v>
      </c>
      <c r="P67" s="508">
        <v>0</v>
      </c>
      <c r="Q67" s="508">
        <v>0</v>
      </c>
      <c r="R67" s="508">
        <f t="shared" si="10"/>
        <v>0</v>
      </c>
      <c r="S67" s="508">
        <v>0</v>
      </c>
      <c r="T67" s="508">
        <v>0</v>
      </c>
      <c r="U67" s="508">
        <v>0</v>
      </c>
      <c r="V67" s="508">
        <f t="shared" si="11"/>
        <v>0</v>
      </c>
      <c r="W67" s="508">
        <v>0</v>
      </c>
      <c r="X67" s="508">
        <v>0</v>
      </c>
      <c r="Y67" s="508">
        <v>0</v>
      </c>
      <c r="Z67" s="508">
        <f t="shared" si="12"/>
        <v>0</v>
      </c>
      <c r="AA67" s="508">
        <f t="shared" si="0"/>
        <v>0</v>
      </c>
      <c r="AB67" s="508">
        <f t="shared" si="0"/>
        <v>0</v>
      </c>
      <c r="AC67" s="508">
        <f t="shared" si="0"/>
        <v>0</v>
      </c>
      <c r="AD67" s="508">
        <f t="shared" si="0"/>
        <v>0</v>
      </c>
    </row>
    <row r="68" spans="1:30" ht="17.25" customHeight="1">
      <c r="A68" s="520">
        <v>62</v>
      </c>
      <c r="B68" s="532" t="s">
        <v>137</v>
      </c>
      <c r="C68" s="498">
        <v>0</v>
      </c>
      <c r="D68" s="498">
        <v>0</v>
      </c>
      <c r="E68" s="498">
        <v>0</v>
      </c>
      <c r="F68" s="498">
        <f t="shared" si="7"/>
        <v>0</v>
      </c>
      <c r="G68" s="498">
        <v>0</v>
      </c>
      <c r="H68" s="498">
        <v>0</v>
      </c>
      <c r="I68" s="498">
        <v>0</v>
      </c>
      <c r="J68" s="498">
        <f t="shared" si="8"/>
        <v>0</v>
      </c>
      <c r="K68" s="498">
        <v>0</v>
      </c>
      <c r="L68" s="498">
        <v>0</v>
      </c>
      <c r="M68" s="498">
        <v>0</v>
      </c>
      <c r="N68" s="498">
        <f t="shared" si="9"/>
        <v>0</v>
      </c>
      <c r="O68" s="498">
        <v>0</v>
      </c>
      <c r="P68" s="498">
        <v>0</v>
      </c>
      <c r="Q68" s="498">
        <v>0</v>
      </c>
      <c r="R68" s="498">
        <f t="shared" si="10"/>
        <v>0</v>
      </c>
      <c r="S68" s="498">
        <v>0</v>
      </c>
      <c r="T68" s="498">
        <v>0</v>
      </c>
      <c r="U68" s="498">
        <v>0</v>
      </c>
      <c r="V68" s="498">
        <f t="shared" si="11"/>
        <v>0</v>
      </c>
      <c r="W68" s="498">
        <v>0</v>
      </c>
      <c r="X68" s="498">
        <v>0</v>
      </c>
      <c r="Y68" s="498">
        <v>0</v>
      </c>
      <c r="Z68" s="498">
        <f t="shared" si="12"/>
        <v>0</v>
      </c>
      <c r="AA68" s="498">
        <f t="shared" si="0"/>
        <v>0</v>
      </c>
      <c r="AB68" s="498">
        <f t="shared" si="0"/>
        <v>0</v>
      </c>
      <c r="AC68" s="498">
        <f t="shared" si="0"/>
        <v>0</v>
      </c>
      <c r="AD68" s="498">
        <f t="shared" si="0"/>
        <v>0</v>
      </c>
    </row>
    <row r="69" spans="1:30" ht="18.75" customHeight="1">
      <c r="A69" s="520">
        <v>63</v>
      </c>
      <c r="B69" s="532" t="s">
        <v>107</v>
      </c>
      <c r="C69" s="498">
        <v>0</v>
      </c>
      <c r="D69" s="498">
        <v>0</v>
      </c>
      <c r="E69" s="498">
        <v>0</v>
      </c>
      <c r="F69" s="498">
        <f t="shared" si="7"/>
        <v>0</v>
      </c>
      <c r="G69" s="498">
        <v>0</v>
      </c>
      <c r="H69" s="498">
        <v>0</v>
      </c>
      <c r="I69" s="498">
        <v>0</v>
      </c>
      <c r="J69" s="498">
        <f t="shared" si="8"/>
        <v>0</v>
      </c>
      <c r="K69" s="498">
        <v>0</v>
      </c>
      <c r="L69" s="498">
        <v>0</v>
      </c>
      <c r="M69" s="498">
        <v>0</v>
      </c>
      <c r="N69" s="498">
        <f t="shared" si="9"/>
        <v>0</v>
      </c>
      <c r="O69" s="498">
        <v>0</v>
      </c>
      <c r="P69" s="498">
        <v>0</v>
      </c>
      <c r="Q69" s="498">
        <v>0</v>
      </c>
      <c r="R69" s="498">
        <f t="shared" si="10"/>
        <v>0</v>
      </c>
      <c r="S69" s="498">
        <v>0</v>
      </c>
      <c r="T69" s="498">
        <v>0</v>
      </c>
      <c r="U69" s="498">
        <v>0</v>
      </c>
      <c r="V69" s="498">
        <f t="shared" si="11"/>
        <v>0</v>
      </c>
      <c r="W69" s="498">
        <v>0</v>
      </c>
      <c r="X69" s="498">
        <v>0</v>
      </c>
      <c r="Y69" s="498">
        <v>0</v>
      </c>
      <c r="Z69" s="498">
        <f t="shared" si="12"/>
        <v>0</v>
      </c>
      <c r="AA69" s="498">
        <f t="shared" si="0"/>
        <v>0</v>
      </c>
      <c r="AB69" s="498">
        <f t="shared" si="0"/>
        <v>0</v>
      </c>
      <c r="AC69" s="498">
        <f t="shared" si="0"/>
        <v>0</v>
      </c>
      <c r="AD69" s="498">
        <f t="shared" si="0"/>
        <v>0</v>
      </c>
    </row>
    <row r="70" spans="1:30" ht="19.5" customHeight="1">
      <c r="A70" s="520">
        <v>64</v>
      </c>
      <c r="B70" s="532" t="s">
        <v>119</v>
      </c>
      <c r="C70" s="498">
        <v>0</v>
      </c>
      <c r="D70" s="498">
        <v>0</v>
      </c>
      <c r="E70" s="498">
        <v>0</v>
      </c>
      <c r="F70" s="498">
        <f t="shared" si="7"/>
        <v>0</v>
      </c>
      <c r="G70" s="498">
        <v>0</v>
      </c>
      <c r="H70" s="498">
        <v>0</v>
      </c>
      <c r="I70" s="498">
        <v>0</v>
      </c>
      <c r="J70" s="498">
        <f t="shared" si="8"/>
        <v>0</v>
      </c>
      <c r="K70" s="498">
        <v>0</v>
      </c>
      <c r="L70" s="498">
        <v>0</v>
      </c>
      <c r="M70" s="498">
        <v>0</v>
      </c>
      <c r="N70" s="498">
        <f t="shared" si="9"/>
        <v>0</v>
      </c>
      <c r="O70" s="498">
        <v>0</v>
      </c>
      <c r="P70" s="498">
        <v>0</v>
      </c>
      <c r="Q70" s="498">
        <v>0</v>
      </c>
      <c r="R70" s="498">
        <f t="shared" si="10"/>
        <v>0</v>
      </c>
      <c r="S70" s="498">
        <v>0</v>
      </c>
      <c r="T70" s="498">
        <v>0</v>
      </c>
      <c r="U70" s="498">
        <v>0</v>
      </c>
      <c r="V70" s="498">
        <f t="shared" si="11"/>
        <v>0</v>
      </c>
      <c r="W70" s="498">
        <v>0</v>
      </c>
      <c r="X70" s="498">
        <v>0</v>
      </c>
      <c r="Y70" s="498">
        <v>0</v>
      </c>
      <c r="Z70" s="498">
        <f t="shared" si="12"/>
        <v>0</v>
      </c>
      <c r="AA70" s="498">
        <f t="shared" si="0"/>
        <v>0</v>
      </c>
      <c r="AB70" s="498">
        <f t="shared" si="0"/>
        <v>0</v>
      </c>
      <c r="AC70" s="498">
        <f t="shared" si="0"/>
        <v>0</v>
      </c>
      <c r="AD70" s="498">
        <f t="shared" si="0"/>
        <v>0</v>
      </c>
    </row>
    <row r="71" spans="1:30" ht="18.75" customHeight="1">
      <c r="A71" s="520">
        <v>65</v>
      </c>
      <c r="B71" s="532" t="s">
        <v>162</v>
      </c>
      <c r="C71" s="498">
        <v>0</v>
      </c>
      <c r="D71" s="498">
        <v>0</v>
      </c>
      <c r="E71" s="498">
        <v>0</v>
      </c>
      <c r="F71" s="498">
        <f t="shared" si="7"/>
        <v>0</v>
      </c>
      <c r="G71" s="498">
        <v>0</v>
      </c>
      <c r="H71" s="498">
        <v>0</v>
      </c>
      <c r="I71" s="498">
        <v>0</v>
      </c>
      <c r="J71" s="498">
        <f t="shared" si="8"/>
        <v>0</v>
      </c>
      <c r="K71" s="498">
        <v>0</v>
      </c>
      <c r="L71" s="498">
        <v>0</v>
      </c>
      <c r="M71" s="498">
        <v>0</v>
      </c>
      <c r="N71" s="498">
        <f t="shared" si="9"/>
        <v>0</v>
      </c>
      <c r="O71" s="498">
        <v>0</v>
      </c>
      <c r="P71" s="498">
        <v>0</v>
      </c>
      <c r="Q71" s="498">
        <v>0</v>
      </c>
      <c r="R71" s="498">
        <f t="shared" si="10"/>
        <v>0</v>
      </c>
      <c r="S71" s="498">
        <v>0</v>
      </c>
      <c r="T71" s="498">
        <v>0</v>
      </c>
      <c r="U71" s="498">
        <v>0</v>
      </c>
      <c r="V71" s="498">
        <f t="shared" si="11"/>
        <v>0</v>
      </c>
      <c r="W71" s="498">
        <v>0</v>
      </c>
      <c r="X71" s="498">
        <v>0</v>
      </c>
      <c r="Y71" s="498">
        <v>0</v>
      </c>
      <c r="Z71" s="498">
        <f t="shared" si="12"/>
        <v>0</v>
      </c>
      <c r="AA71" s="498">
        <f aca="true" t="shared" si="13" ref="AA71:AD78">SUM(C71,G71,K71,O71,S71,W71)</f>
        <v>0</v>
      </c>
      <c r="AB71" s="498">
        <f t="shared" si="13"/>
        <v>0</v>
      </c>
      <c r="AC71" s="498">
        <f t="shared" si="13"/>
        <v>0</v>
      </c>
      <c r="AD71" s="498">
        <f t="shared" si="13"/>
        <v>0</v>
      </c>
    </row>
    <row r="72" spans="1:30" ht="19.5" customHeight="1">
      <c r="A72" s="520">
        <v>66</v>
      </c>
      <c r="B72" s="532" t="s">
        <v>108</v>
      </c>
      <c r="C72" s="498">
        <v>0</v>
      </c>
      <c r="D72" s="498">
        <v>0</v>
      </c>
      <c r="E72" s="498">
        <v>0</v>
      </c>
      <c r="F72" s="498">
        <f t="shared" si="7"/>
        <v>0</v>
      </c>
      <c r="G72" s="498">
        <v>0</v>
      </c>
      <c r="H72" s="498">
        <v>0</v>
      </c>
      <c r="I72" s="498">
        <v>0</v>
      </c>
      <c r="J72" s="498">
        <f t="shared" si="8"/>
        <v>0</v>
      </c>
      <c r="K72" s="498">
        <v>0</v>
      </c>
      <c r="L72" s="498">
        <v>0</v>
      </c>
      <c r="M72" s="498">
        <v>0</v>
      </c>
      <c r="N72" s="498">
        <f t="shared" si="9"/>
        <v>0</v>
      </c>
      <c r="O72" s="498">
        <v>0</v>
      </c>
      <c r="P72" s="498">
        <v>0</v>
      </c>
      <c r="Q72" s="498">
        <v>0</v>
      </c>
      <c r="R72" s="498">
        <f t="shared" si="10"/>
        <v>0</v>
      </c>
      <c r="S72" s="498">
        <v>0</v>
      </c>
      <c r="T72" s="498">
        <v>0</v>
      </c>
      <c r="U72" s="498">
        <v>0</v>
      </c>
      <c r="V72" s="498">
        <f t="shared" si="11"/>
        <v>0</v>
      </c>
      <c r="W72" s="498">
        <v>0</v>
      </c>
      <c r="X72" s="498">
        <v>0</v>
      </c>
      <c r="Y72" s="498">
        <v>0</v>
      </c>
      <c r="Z72" s="498">
        <f t="shared" si="12"/>
        <v>0</v>
      </c>
      <c r="AA72" s="498">
        <f t="shared" si="13"/>
        <v>0</v>
      </c>
      <c r="AB72" s="498">
        <f t="shared" si="13"/>
        <v>0</v>
      </c>
      <c r="AC72" s="498">
        <f t="shared" si="13"/>
        <v>0</v>
      </c>
      <c r="AD72" s="498">
        <f t="shared" si="13"/>
        <v>0</v>
      </c>
    </row>
    <row r="73" spans="1:30" ht="20.25" customHeight="1">
      <c r="A73" s="520">
        <v>67</v>
      </c>
      <c r="B73" s="532" t="s">
        <v>109</v>
      </c>
      <c r="C73" s="498">
        <v>0</v>
      </c>
      <c r="D73" s="498">
        <v>0</v>
      </c>
      <c r="E73" s="498">
        <v>0</v>
      </c>
      <c r="F73" s="498">
        <f t="shared" si="7"/>
        <v>0</v>
      </c>
      <c r="G73" s="498">
        <v>0</v>
      </c>
      <c r="H73" s="498">
        <v>0</v>
      </c>
      <c r="I73" s="498">
        <v>0</v>
      </c>
      <c r="J73" s="498">
        <f t="shared" si="8"/>
        <v>0</v>
      </c>
      <c r="K73" s="498">
        <v>0</v>
      </c>
      <c r="L73" s="498">
        <v>0</v>
      </c>
      <c r="M73" s="498">
        <v>0</v>
      </c>
      <c r="N73" s="498">
        <f t="shared" si="9"/>
        <v>0</v>
      </c>
      <c r="O73" s="498">
        <v>0</v>
      </c>
      <c r="P73" s="498">
        <v>0</v>
      </c>
      <c r="Q73" s="498">
        <v>0</v>
      </c>
      <c r="R73" s="498">
        <f t="shared" si="10"/>
        <v>0</v>
      </c>
      <c r="S73" s="498">
        <v>0</v>
      </c>
      <c r="T73" s="498">
        <v>0</v>
      </c>
      <c r="U73" s="498">
        <v>0</v>
      </c>
      <c r="V73" s="498">
        <f t="shared" si="11"/>
        <v>0</v>
      </c>
      <c r="W73" s="498">
        <v>0</v>
      </c>
      <c r="X73" s="498">
        <v>0</v>
      </c>
      <c r="Y73" s="498">
        <v>0</v>
      </c>
      <c r="Z73" s="498">
        <f t="shared" si="12"/>
        <v>0</v>
      </c>
      <c r="AA73" s="498">
        <f t="shared" si="13"/>
        <v>0</v>
      </c>
      <c r="AB73" s="498">
        <f t="shared" si="13"/>
        <v>0</v>
      </c>
      <c r="AC73" s="498">
        <f t="shared" si="13"/>
        <v>0</v>
      </c>
      <c r="AD73" s="498">
        <f t="shared" si="13"/>
        <v>0</v>
      </c>
    </row>
    <row r="74" spans="1:30" ht="18" customHeight="1">
      <c r="A74" s="520">
        <v>68</v>
      </c>
      <c r="B74" s="532" t="s">
        <v>141</v>
      </c>
      <c r="C74" s="498">
        <v>0</v>
      </c>
      <c r="D74" s="498">
        <v>0</v>
      </c>
      <c r="E74" s="498">
        <v>0</v>
      </c>
      <c r="F74" s="498">
        <f t="shared" si="7"/>
        <v>0</v>
      </c>
      <c r="G74" s="498">
        <v>0</v>
      </c>
      <c r="H74" s="498">
        <v>0</v>
      </c>
      <c r="I74" s="498">
        <v>0</v>
      </c>
      <c r="J74" s="498">
        <f t="shared" si="8"/>
        <v>0</v>
      </c>
      <c r="K74" s="498">
        <v>0</v>
      </c>
      <c r="L74" s="498">
        <v>0</v>
      </c>
      <c r="M74" s="498">
        <v>0</v>
      </c>
      <c r="N74" s="498">
        <f t="shared" si="9"/>
        <v>0</v>
      </c>
      <c r="O74" s="498">
        <v>0</v>
      </c>
      <c r="P74" s="498">
        <v>0</v>
      </c>
      <c r="Q74" s="498">
        <v>0</v>
      </c>
      <c r="R74" s="498">
        <f t="shared" si="10"/>
        <v>0</v>
      </c>
      <c r="S74" s="498">
        <v>0</v>
      </c>
      <c r="T74" s="498">
        <v>0</v>
      </c>
      <c r="U74" s="498">
        <v>0</v>
      </c>
      <c r="V74" s="498">
        <f t="shared" si="11"/>
        <v>0</v>
      </c>
      <c r="W74" s="498">
        <v>0</v>
      </c>
      <c r="X74" s="498">
        <v>0</v>
      </c>
      <c r="Y74" s="498">
        <v>0</v>
      </c>
      <c r="Z74" s="498">
        <f t="shared" si="12"/>
        <v>0</v>
      </c>
      <c r="AA74" s="498">
        <f t="shared" si="13"/>
        <v>0</v>
      </c>
      <c r="AB74" s="498">
        <f t="shared" si="13"/>
        <v>0</v>
      </c>
      <c r="AC74" s="498">
        <f t="shared" si="13"/>
        <v>0</v>
      </c>
      <c r="AD74" s="498">
        <f t="shared" si="13"/>
        <v>0</v>
      </c>
    </row>
    <row r="75" spans="1:30" ht="20.25" customHeight="1">
      <c r="A75" s="520">
        <v>69</v>
      </c>
      <c r="B75" s="532" t="s">
        <v>95</v>
      </c>
      <c r="C75" s="498">
        <v>0</v>
      </c>
      <c r="D75" s="498">
        <v>0</v>
      </c>
      <c r="E75" s="498">
        <v>0</v>
      </c>
      <c r="F75" s="498">
        <f t="shared" si="7"/>
        <v>0</v>
      </c>
      <c r="G75" s="498">
        <v>0</v>
      </c>
      <c r="H75" s="498">
        <v>0</v>
      </c>
      <c r="I75" s="498">
        <v>0</v>
      </c>
      <c r="J75" s="498">
        <f t="shared" si="8"/>
        <v>0</v>
      </c>
      <c r="K75" s="498">
        <v>0</v>
      </c>
      <c r="L75" s="498">
        <v>0</v>
      </c>
      <c r="M75" s="498">
        <v>0</v>
      </c>
      <c r="N75" s="498">
        <f t="shared" si="9"/>
        <v>0</v>
      </c>
      <c r="O75" s="498">
        <v>0</v>
      </c>
      <c r="P75" s="498">
        <v>0</v>
      </c>
      <c r="Q75" s="498">
        <v>0</v>
      </c>
      <c r="R75" s="498">
        <f t="shared" si="10"/>
        <v>0</v>
      </c>
      <c r="S75" s="498">
        <v>0</v>
      </c>
      <c r="T75" s="498">
        <v>0</v>
      </c>
      <c r="U75" s="498">
        <v>0</v>
      </c>
      <c r="V75" s="498">
        <f t="shared" si="11"/>
        <v>0</v>
      </c>
      <c r="W75" s="498">
        <v>0</v>
      </c>
      <c r="X75" s="498">
        <v>0</v>
      </c>
      <c r="Y75" s="498">
        <v>0</v>
      </c>
      <c r="Z75" s="498">
        <f t="shared" si="12"/>
        <v>0</v>
      </c>
      <c r="AA75" s="498">
        <f t="shared" si="13"/>
        <v>0</v>
      </c>
      <c r="AB75" s="498">
        <f t="shared" si="13"/>
        <v>0</v>
      </c>
      <c r="AC75" s="498">
        <f t="shared" si="13"/>
        <v>0</v>
      </c>
      <c r="AD75" s="498">
        <f t="shared" si="13"/>
        <v>0</v>
      </c>
    </row>
    <row r="76" spans="1:30" ht="19.5" customHeight="1">
      <c r="A76" s="520">
        <v>70</v>
      </c>
      <c r="B76" s="532" t="s">
        <v>96</v>
      </c>
      <c r="C76" s="498">
        <v>0</v>
      </c>
      <c r="D76" s="498">
        <v>0</v>
      </c>
      <c r="E76" s="498">
        <v>0</v>
      </c>
      <c r="F76" s="498">
        <f t="shared" si="7"/>
        <v>0</v>
      </c>
      <c r="G76" s="498">
        <v>0</v>
      </c>
      <c r="H76" s="498">
        <v>0</v>
      </c>
      <c r="I76" s="498">
        <v>0</v>
      </c>
      <c r="J76" s="498">
        <f t="shared" si="8"/>
        <v>0</v>
      </c>
      <c r="K76" s="498">
        <v>0</v>
      </c>
      <c r="L76" s="498">
        <v>0</v>
      </c>
      <c r="M76" s="498">
        <v>0</v>
      </c>
      <c r="N76" s="498">
        <f t="shared" si="9"/>
        <v>0</v>
      </c>
      <c r="O76" s="498">
        <v>0</v>
      </c>
      <c r="P76" s="498">
        <v>0</v>
      </c>
      <c r="Q76" s="498">
        <v>0</v>
      </c>
      <c r="R76" s="498">
        <f t="shared" si="10"/>
        <v>0</v>
      </c>
      <c r="S76" s="498">
        <v>0</v>
      </c>
      <c r="T76" s="498">
        <v>0</v>
      </c>
      <c r="U76" s="498">
        <v>0</v>
      </c>
      <c r="V76" s="498">
        <f t="shared" si="11"/>
        <v>0</v>
      </c>
      <c r="W76" s="498">
        <v>0</v>
      </c>
      <c r="X76" s="498">
        <v>0</v>
      </c>
      <c r="Y76" s="498">
        <v>0</v>
      </c>
      <c r="Z76" s="498">
        <f t="shared" si="12"/>
        <v>0</v>
      </c>
      <c r="AA76" s="498">
        <f t="shared" si="13"/>
        <v>0</v>
      </c>
      <c r="AB76" s="498">
        <f t="shared" si="13"/>
        <v>0</v>
      </c>
      <c r="AC76" s="498">
        <f t="shared" si="13"/>
        <v>0</v>
      </c>
      <c r="AD76" s="498">
        <f t="shared" si="13"/>
        <v>0</v>
      </c>
    </row>
    <row r="77" spans="1:30" ht="20.25" customHeight="1">
      <c r="A77" s="520">
        <v>71</v>
      </c>
      <c r="B77" s="532" t="s">
        <v>97</v>
      </c>
      <c r="C77" s="498">
        <v>0</v>
      </c>
      <c r="D77" s="498">
        <v>0</v>
      </c>
      <c r="E77" s="498">
        <v>0</v>
      </c>
      <c r="F77" s="498">
        <f t="shared" si="7"/>
        <v>0</v>
      </c>
      <c r="G77" s="498">
        <v>0</v>
      </c>
      <c r="H77" s="498">
        <v>0</v>
      </c>
      <c r="I77" s="498">
        <v>0</v>
      </c>
      <c r="J77" s="498">
        <f t="shared" si="8"/>
        <v>0</v>
      </c>
      <c r="K77" s="498">
        <v>0</v>
      </c>
      <c r="L77" s="498">
        <v>0</v>
      </c>
      <c r="M77" s="498">
        <v>0</v>
      </c>
      <c r="N77" s="498">
        <f t="shared" si="9"/>
        <v>0</v>
      </c>
      <c r="O77" s="498">
        <v>0</v>
      </c>
      <c r="P77" s="498">
        <v>0</v>
      </c>
      <c r="Q77" s="498">
        <v>0</v>
      </c>
      <c r="R77" s="498">
        <f t="shared" si="10"/>
        <v>0</v>
      </c>
      <c r="S77" s="498">
        <v>0</v>
      </c>
      <c r="T77" s="498">
        <v>0</v>
      </c>
      <c r="U77" s="498">
        <v>0</v>
      </c>
      <c r="V77" s="498">
        <f t="shared" si="11"/>
        <v>0</v>
      </c>
      <c r="W77" s="498">
        <v>0</v>
      </c>
      <c r="X77" s="498">
        <v>0</v>
      </c>
      <c r="Y77" s="498">
        <v>0</v>
      </c>
      <c r="Z77" s="498">
        <f t="shared" si="12"/>
        <v>0</v>
      </c>
      <c r="AA77" s="498">
        <f t="shared" si="13"/>
        <v>0</v>
      </c>
      <c r="AB77" s="498">
        <f t="shared" si="13"/>
        <v>0</v>
      </c>
      <c r="AC77" s="498">
        <f t="shared" si="13"/>
        <v>0</v>
      </c>
      <c r="AD77" s="498">
        <f t="shared" si="13"/>
        <v>0</v>
      </c>
    </row>
    <row r="78" spans="1:30" ht="21.75">
      <c r="A78" s="537"/>
      <c r="B78" s="538" t="s">
        <v>20</v>
      </c>
      <c r="C78" s="501">
        <f>SUM(C5:C77)</f>
        <v>2</v>
      </c>
      <c r="D78" s="501">
        <f aca="true" t="shared" si="14" ref="D78:Z78">SUM(D5:D77)</f>
        <v>78</v>
      </c>
      <c r="E78" s="501">
        <f t="shared" si="14"/>
        <v>22</v>
      </c>
      <c r="F78" s="539">
        <f t="shared" si="14"/>
        <v>102</v>
      </c>
      <c r="G78" s="501">
        <f t="shared" si="14"/>
        <v>0</v>
      </c>
      <c r="H78" s="501">
        <f t="shared" si="14"/>
        <v>34</v>
      </c>
      <c r="I78" s="501">
        <f t="shared" si="14"/>
        <v>6</v>
      </c>
      <c r="J78" s="539">
        <f t="shared" si="14"/>
        <v>40</v>
      </c>
      <c r="K78" s="501">
        <f t="shared" si="14"/>
        <v>5</v>
      </c>
      <c r="L78" s="501">
        <f t="shared" si="14"/>
        <v>4</v>
      </c>
      <c r="M78" s="501">
        <f t="shared" si="14"/>
        <v>0</v>
      </c>
      <c r="N78" s="501">
        <f t="shared" si="14"/>
        <v>9</v>
      </c>
      <c r="O78" s="501">
        <f t="shared" si="14"/>
        <v>0</v>
      </c>
      <c r="P78" s="501">
        <f t="shared" si="14"/>
        <v>5</v>
      </c>
      <c r="Q78" s="501">
        <f t="shared" si="14"/>
        <v>0</v>
      </c>
      <c r="R78" s="501">
        <f t="shared" si="14"/>
        <v>5</v>
      </c>
      <c r="S78" s="501">
        <f t="shared" si="14"/>
        <v>0</v>
      </c>
      <c r="T78" s="501">
        <f t="shared" si="14"/>
        <v>9</v>
      </c>
      <c r="U78" s="501">
        <f t="shared" si="14"/>
        <v>0</v>
      </c>
      <c r="V78" s="501">
        <f t="shared" si="14"/>
        <v>9</v>
      </c>
      <c r="W78" s="501">
        <f t="shared" si="14"/>
        <v>0</v>
      </c>
      <c r="X78" s="501">
        <f t="shared" si="14"/>
        <v>0</v>
      </c>
      <c r="Y78" s="501">
        <f t="shared" si="14"/>
        <v>0</v>
      </c>
      <c r="Z78" s="501">
        <f t="shared" si="14"/>
        <v>0</v>
      </c>
      <c r="AA78" s="501">
        <f t="shared" si="13"/>
        <v>7</v>
      </c>
      <c r="AB78" s="501">
        <f t="shared" si="13"/>
        <v>130</v>
      </c>
      <c r="AC78" s="501">
        <f t="shared" si="13"/>
        <v>28</v>
      </c>
      <c r="AD78" s="501">
        <f t="shared" si="13"/>
        <v>165</v>
      </c>
    </row>
    <row r="80" ht="21.75">
      <c r="Z80" s="540"/>
    </row>
  </sheetData>
  <mergeCells count="7">
    <mergeCell ref="S3:V3"/>
    <mergeCell ref="W3:Z3"/>
    <mergeCell ref="AA3:AD3"/>
    <mergeCell ref="C3:F3"/>
    <mergeCell ref="G3:J3"/>
    <mergeCell ref="K3:N3"/>
    <mergeCell ref="O3:R3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 v</cp:lastModifiedBy>
  <cp:lastPrinted>2006-08-07T01:53:18Z</cp:lastPrinted>
  <dcterms:created xsi:type="dcterms:W3CDTF">2002-11-06T01:16:31Z</dcterms:created>
  <dcterms:modified xsi:type="dcterms:W3CDTF">2006-10-04T02:38:40Z</dcterms:modified>
  <cp:category/>
  <cp:version/>
  <cp:contentType/>
  <cp:contentStatus/>
</cp:coreProperties>
</file>