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630" windowWidth="12060" windowHeight="7140" tabRatio="772" firstSheet="5" activeTab="11"/>
  </bookViews>
  <sheets>
    <sheet name="แยก" sheetId="1" r:id="rId1"/>
    <sheet name="บุคลากรใหม่" sheetId="2" r:id="rId2"/>
    <sheet name="ข้าราชการ" sheetId="3" r:id="rId3"/>
    <sheet name="สัดส่วนวิทยาเขต" sheetId="4" r:id="rId4"/>
    <sheet name="สัดส่วนแยกสาย" sheetId="5" r:id="rId5"/>
    <sheet name="สาย ก." sheetId="6" r:id="rId6"/>
    <sheet name="สัดส่วน" sheetId="7" r:id="rId7"/>
    <sheet name="ชำนาญการ-เชี่ยวชาญ" sheetId="8" r:id="rId8"/>
    <sheet name="นักวิจัย" sheetId="9" r:id="rId9"/>
    <sheet name="ตาราง 8" sheetId="10" r:id="rId10"/>
    <sheet name="ตาราง 9" sheetId="11" r:id="rId11"/>
    <sheet name="ตาราง10" sheetId="12" r:id="rId12"/>
  </sheets>
  <definedNames>
    <definedName name="_xlnm.Print_Area" localSheetId="2">'ข้าราชการ'!$A$81:$V$159</definedName>
    <definedName name="_xlnm.Print_Titles" localSheetId="2">'ข้าราชการ'!$81:$85</definedName>
    <definedName name="_xlnm.Print_Titles" localSheetId="7">'ชำนาญการ-เชี่ยวชาญ'!$1:$6</definedName>
    <definedName name="_xlnm.Print_Titles" localSheetId="8">'นักวิจัย'!$1:$5</definedName>
    <definedName name="_xlnm.Print_Titles" localSheetId="1">'บุคลากรใหม่'!$1:$5</definedName>
    <definedName name="_xlnm.Print_Titles" localSheetId="6">'สัดส่วน'!$1:$5</definedName>
    <definedName name="_xlnm.Print_Titles" localSheetId="4">'สัดส่วนแยกสาย'!$1:$3</definedName>
    <definedName name="_xlnm.Print_Titles" localSheetId="5">'สาย ก.'!$1:$5</definedName>
  </definedNames>
  <calcPr fullCalcOnLoad="1"/>
</workbook>
</file>

<file path=xl/comments4.xml><?xml version="1.0" encoding="utf-8"?>
<comments xmlns="http://schemas.openxmlformats.org/spreadsheetml/2006/main">
  <authors>
    <author>Toy</author>
  </authors>
  <commentList>
    <comment ref="H2" authorId="0">
      <text>
        <r>
          <rPr>
            <b/>
            <sz val="8"/>
            <rFont val="Tahoma"/>
            <family val="0"/>
          </rPr>
          <t>Toy: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Toy</author>
  </authors>
  <commentList>
    <comment ref="A54" authorId="0">
      <text>
        <r>
          <rPr>
            <b/>
            <sz val="8"/>
            <rFont val="Tahoma"/>
            <family val="0"/>
          </rPr>
          <t>Toy: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<sst xmlns="http://schemas.openxmlformats.org/spreadsheetml/2006/main" count="1274" uniqueCount="362">
  <si>
    <t>หน่วยงาน</t>
  </si>
  <si>
    <t>คณะเกษตร</t>
  </si>
  <si>
    <t>คณะบริหารธุรกิจ</t>
  </si>
  <si>
    <t>คณะประมง</t>
  </si>
  <si>
    <t>คณะมนุษยศาสตร์</t>
  </si>
  <si>
    <t>คณะวนศาสตร์</t>
  </si>
  <si>
    <t>คณะวิทยาศาสตร์</t>
  </si>
  <si>
    <t>คณะวิศวกรรมศาสตร์</t>
  </si>
  <si>
    <t>คณะศิลปศาสตร์และวิทยาศาสตร์</t>
  </si>
  <si>
    <t>คณะศึกษาศาสตร์</t>
  </si>
  <si>
    <t>คณะเศรษฐศาสตร์</t>
  </si>
  <si>
    <t>คณะสังคมศาสตร์</t>
  </si>
  <si>
    <t>คณะสัตวแพทยศาสตร์</t>
  </si>
  <si>
    <t>คณะอุตสาหกรรมเกษตร</t>
  </si>
  <si>
    <t>บัณฑิตวิทยาลัย</t>
  </si>
  <si>
    <t>สถาบันค้นคว้าและพัฒนาผลิตภัณฑ์อาหาร</t>
  </si>
  <si>
    <t>สำนักงานอธิการบดี</t>
  </si>
  <si>
    <t>สำนักบริการคอมพิวเตอร์</t>
  </si>
  <si>
    <t>สำนักส่งเสริมและฝึกอบรม</t>
  </si>
  <si>
    <t>สำนักหอสมุด</t>
  </si>
  <si>
    <t>รวม</t>
  </si>
  <si>
    <t>รหัส</t>
  </si>
  <si>
    <t>B01</t>
  </si>
  <si>
    <t>ข้าราชการ</t>
  </si>
  <si>
    <t>ก</t>
  </si>
  <si>
    <t>ข</t>
  </si>
  <si>
    <t>ค</t>
  </si>
  <si>
    <t>พนักงาน</t>
  </si>
  <si>
    <t>(มีคนครอง)</t>
  </si>
  <si>
    <t>ลูกจ้าง</t>
  </si>
  <si>
    <t>ประจำ</t>
  </si>
  <si>
    <t>ทั้งสิ้น</t>
  </si>
  <si>
    <t>B02</t>
  </si>
  <si>
    <t>B03</t>
  </si>
  <si>
    <t>B04</t>
  </si>
  <si>
    <t>B05</t>
  </si>
  <si>
    <t>สถาบันค้นคว้าและพัฒนาผลิตผลทางการเกษตรและอุตสาหกรรมเกษตร</t>
  </si>
  <si>
    <t xml:space="preserve">สถาบันวิจัยและพัฒนาแห่ง ม.ก.  </t>
  </si>
  <si>
    <t>สำนักทะเบียนและประมวลผล</t>
  </si>
  <si>
    <t>สำนักพิพิธภัณฑ์และวัฒนธรรมการเกษตร</t>
  </si>
  <si>
    <t>สถาบันสุวรรณวาจกกสิกิจเพื่อการค้นคว้าและพัฒนาปศุสัตว์</t>
  </si>
  <si>
    <t>สถาบันอินทรีย์จันทรสถิตย์เพื่อการค้นคว้าและพัฒนาด้านพืชศาสตร์</t>
  </si>
  <si>
    <t>คณะสถาปัตยกรรมศาสตร์</t>
  </si>
  <si>
    <t>คณะทรัพยากรธรรมชาติและอุตสาหกรรมเกษตร</t>
  </si>
  <si>
    <t>คณะวิทยาศาสตร์และวิศวกรรมศาสตร์</t>
  </si>
  <si>
    <t>B06</t>
  </si>
  <si>
    <t>B07</t>
  </si>
  <si>
    <t>B08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</si>
  <si>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</si>
  <si>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</si>
  <si>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</si>
  <si>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</si>
  <si>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</si>
  <si>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</si>
  <si>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</si>
  <si>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</si>
  <si>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</si>
  <si>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</si>
  <si>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</si>
  <si>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</si>
  <si>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</si>
  <si>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</si>
  <si>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B25</t>
  </si>
  <si>
    <t>B43</t>
  </si>
  <si>
    <t>K01</t>
  </si>
  <si>
    <t>K02</t>
  </si>
  <si>
    <t>K09</t>
  </si>
  <si>
    <t>K10</t>
  </si>
  <si>
    <t>K13</t>
  </si>
  <si>
    <t>K18</t>
  </si>
  <si>
    <t>K23</t>
  </si>
  <si>
    <t>S01</t>
  </si>
  <si>
    <t>S02</t>
  </si>
  <si>
    <t>S03</t>
  </si>
  <si>
    <t>สาย ข.</t>
  </si>
  <si>
    <t xml:space="preserve">สาย ก. </t>
  </si>
  <si>
    <t>คุณวุฒิ</t>
  </si>
  <si>
    <t>ป.ตรี</t>
  </si>
  <si>
    <t>ป.โท</t>
  </si>
  <si>
    <t>ป.เอก</t>
  </si>
  <si>
    <t>อ.</t>
  </si>
  <si>
    <t>ผศ.</t>
  </si>
  <si>
    <t>รศ.</t>
  </si>
  <si>
    <t>ศ.</t>
  </si>
  <si>
    <t>สาย ค.</t>
  </si>
  <si>
    <t>ตำแหน่งทางวิชาการ</t>
  </si>
  <si>
    <t>สถาบันค้นคว้าและพัฒนาผลิตผลทางการเกษตรฯ</t>
  </si>
  <si>
    <t>คณะทรัพยากรธรรมฃาติและอุตสาหกรรมเกษตร</t>
  </si>
  <si>
    <t>รวมประเภท :  พนักงาน</t>
  </si>
  <si>
    <t>&lt;ป.ตรี</t>
  </si>
  <si>
    <t>รวมประเภท : ข้าราชการ</t>
  </si>
  <si>
    <t>รวมทั้งสิ้น  (ข้าราชการ + พนักงาน)</t>
  </si>
  <si>
    <t>รวมข้าราชการ  +  พนักงาน</t>
  </si>
  <si>
    <t>K08</t>
  </si>
  <si>
    <t>K22</t>
  </si>
  <si>
    <t>วิทยาเขตลพบุรี</t>
  </si>
  <si>
    <t>วิทยาเขตสุพรรณบุรี</t>
  </si>
  <si>
    <t>วิทยาเขตกระบี่</t>
  </si>
  <si>
    <t>วิทยาลัยสิ่งแวดล้อม</t>
  </si>
  <si>
    <t>B0126</t>
  </si>
  <si>
    <t>B0130</t>
  </si>
  <si>
    <t>B0133</t>
  </si>
  <si>
    <t>ศูนย์พัฒนาและถ่ายทอดเทคโนโลยีรัฐร่วมเอกชน</t>
  </si>
  <si>
    <t>สถาบันภาษาศาสตร์และวัฒนธรรมศึกษาราชนครินทร์</t>
  </si>
  <si>
    <r>
      <t>ผู้จัดทำ</t>
    </r>
    <r>
      <rPr>
        <sz val="12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</si>
  <si>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2"/>
        <rFont val="Cordia New"/>
        <family val="2"/>
      </rPr>
      <t>………………..</t>
    </r>
  </si>
  <si>
    <t>สำนักงานวิทยาเขตศรีราชา</t>
  </si>
  <si>
    <t>คณะวิทยาการจัดการ</t>
  </si>
  <si>
    <t>คณะวิศวกรรมศาสตร์ศรีราชา</t>
  </si>
  <si>
    <t>สถาบันอินทรีจันทรสถิตย์เพื่อการพัฒนาและค้นคว้าพืชศาสตร์</t>
  </si>
  <si>
    <t>ศูนย์นานาชาติสิรินทรเพื่อการวิจัยพัฒนาและถ่ายทอดเทคโนโลยี</t>
  </si>
  <si>
    <t>สำนักงานวิทยาเขตเฉลิมพระเกียรติจังหวัดสกลนคร</t>
  </si>
  <si>
    <t>S04</t>
  </si>
  <si>
    <t>คณะศิลปศาสตร์และวิทยาการจัดการ</t>
  </si>
  <si>
    <t>สำนักประกันคุณภาพ</t>
  </si>
  <si>
    <r>
      <t>ผู้จัดทำ</t>
    </r>
    <r>
      <rPr>
        <sz val="11.5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</si>
  <si>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1.5"/>
        <rFont val="Cordia New"/>
        <family val="2"/>
      </rPr>
      <t>………………..</t>
    </r>
  </si>
  <si>
    <t>S05</t>
  </si>
  <si>
    <t>สำนักวิทยบริการ</t>
  </si>
  <si>
    <t>เงินรายได้</t>
  </si>
  <si>
    <t>ศูนย์การศึกษานานาชาติ</t>
  </si>
  <si>
    <t>สำนักพิมพ์</t>
  </si>
  <si>
    <t>วิทยาเขต</t>
  </si>
  <si>
    <t>พิเศษ</t>
  </si>
  <si>
    <t>สามารถพิเศษ</t>
  </si>
  <si>
    <t>บางเขน</t>
  </si>
  <si>
    <t>กำแพงแสน</t>
  </si>
  <si>
    <t>เฉลิมพระเกียรติ จังหวัด สกลนคร</t>
  </si>
  <si>
    <t>ศรีราชา</t>
  </si>
  <si>
    <t>ลพบุรี</t>
  </si>
  <si>
    <t>สุพรรณบุรี</t>
  </si>
  <si>
    <t>กระบี่</t>
  </si>
  <si>
    <t>โครงการจัดตั้งวิทยาเขตลพบุรี</t>
  </si>
  <si>
    <t>โครงการจัดตั้งวิทยาเขตสุพรรณบุรี</t>
  </si>
  <si>
    <t xml:space="preserve">คณะวิทยาศาสตร์และวิศวกรรมศาสตร์ </t>
  </si>
  <si>
    <t xml:space="preserve">คณะศิลปศาสตร์และวิทยาการจัดการ </t>
  </si>
  <si>
    <t xml:space="preserve">สำนักวิทยบริการ </t>
  </si>
  <si>
    <t>สถาบันค้นคว้าและพัฒนาระบบนิเวศเกษตร</t>
  </si>
  <si>
    <t>คณะวิทยาการจัดการ วิทยาเขตศรีราชา</t>
  </si>
  <si>
    <t>คณะทรัพยากรและสิ่งแวดล้อม วิทยาเขตศรีราชา</t>
  </si>
  <si>
    <t>คณะทรัพยากรและสิ่งแวดล้อม</t>
  </si>
  <si>
    <t>คณะวิศวกรรมศาสตร์ ศรีราชา</t>
  </si>
  <si>
    <t>คณะเกษตร  กำแพงแสน</t>
  </si>
  <si>
    <t>ชาวต่าง</t>
  </si>
  <si>
    <t>ประเทศ</t>
  </si>
  <si>
    <t>ผู้ทรง</t>
  </si>
  <si>
    <t>ผู้มีความรู้</t>
  </si>
  <si>
    <t>ความ</t>
  </si>
  <si>
    <t>สามารถ</t>
  </si>
  <si>
    <t>ศูนย์เทคโนโลยีชีวภาพเกษตร (กพส.)</t>
  </si>
  <si>
    <t>เงิน</t>
  </si>
  <si>
    <t>งบ</t>
  </si>
  <si>
    <t>ประมาณ</t>
  </si>
  <si>
    <t>รายได้</t>
  </si>
  <si>
    <t>ลูกจ้างชั่วคราว</t>
  </si>
  <si>
    <t>ที่</t>
  </si>
  <si>
    <t>ลำดับ</t>
  </si>
  <si>
    <t>งบประมาณ</t>
  </si>
  <si>
    <t>คลีนิกเทคโนโลยี  (กพส.)</t>
  </si>
  <si>
    <t>B49</t>
  </si>
  <si>
    <t xml:space="preserve">สำนักงานวิทยาเขตเฉลิมพระเกียรติจังหวัดสกลนคร </t>
  </si>
  <si>
    <t>บัณฑิตศึกษาสถาน</t>
  </si>
  <si>
    <t>สำนักงานอธิการบดี กพส.</t>
  </si>
  <si>
    <t>คณะเกษตร  กพส.</t>
  </si>
  <si>
    <t>คณะประมง กพส.</t>
  </si>
  <si>
    <t>คณะวิศวกรรมศาสตร์ กพส.</t>
  </si>
  <si>
    <t>คณะศึกษาศาสตร์ กพส.</t>
  </si>
  <si>
    <t>คณะสัตวแพทยศาสตร์ กพส.</t>
  </si>
  <si>
    <t>บัณฑิตวิทยาลัย กพส.</t>
  </si>
  <si>
    <t>สถาบันวิจัยและพัฒนาแห่ง ม.ก. กพส.</t>
  </si>
  <si>
    <t>สถาบันสุวรรณวาจกกสิกิจเพื่อการค้นคว้าและพัฒนาปศุสัตว์ กพส.</t>
  </si>
  <si>
    <t>สำนักส่งเสริมและฝึกอบรม กพส.</t>
  </si>
  <si>
    <t>สำนักหอสมุด กพส.</t>
  </si>
  <si>
    <t>สำนักพิพิธภัณฑ์และวัฒนธรรมเกษตร</t>
  </si>
  <si>
    <t xml:space="preserve">   คณะศึกษาศาสตร์</t>
  </si>
  <si>
    <t xml:space="preserve">   โรงเรียนสาธิตฯ</t>
  </si>
  <si>
    <t xml:space="preserve">   คณะศึกษาศาสตร์ กพส.</t>
  </si>
  <si>
    <t xml:space="preserve">   โรงเรียนสาธิตฯ  กพส.</t>
  </si>
  <si>
    <t xml:space="preserve">             </t>
  </si>
  <si>
    <t>B44</t>
  </si>
  <si>
    <t>ศูนย์ผลิตภัณฑ์นม</t>
  </si>
  <si>
    <t>ศูนย์หนังสือ</t>
  </si>
  <si>
    <t>สถาบันวิชาการด้านสหกรณ์</t>
  </si>
  <si>
    <t>K24</t>
  </si>
  <si>
    <t>คณะวิทยาศาสตร์การกีฬา</t>
  </si>
  <si>
    <t>วิทยาเขตบางเขน</t>
  </si>
  <si>
    <t>วิทยาเขตกำแพงแสน</t>
  </si>
  <si>
    <t>วิทยาเขตศรีราชา</t>
  </si>
  <si>
    <t>สำนักหอสมุด กำแพงแสน</t>
  </si>
  <si>
    <t>สำนักงานวิทยาเขตกำแพงแสน</t>
  </si>
  <si>
    <t>สำนักส่งเสริมและฝึกอบรม กำแพงแสน</t>
  </si>
  <si>
    <t>สำนักบริการวิทยาการ</t>
  </si>
  <si>
    <t>สำนักส่งเสริมและฝึกอบรม  กำแพงแสน</t>
  </si>
  <si>
    <t>สถาบันวิจัยและพัฒนาแห่ง ม.ก. กำแพงแสน</t>
  </si>
  <si>
    <t>คณะเกษตร กำแพงแสน</t>
  </si>
  <si>
    <t>คณะวิศวกรรมศาสตร์ กำแพงแสน</t>
  </si>
  <si>
    <t>คณะศึกษาศาสตร์ กำแพงแสน</t>
  </si>
  <si>
    <t>พนักงานเงินรายได้</t>
  </si>
  <si>
    <t>ลูกจ้างชั่วคราวเงินงบประมาณ</t>
  </si>
  <si>
    <t>ลูกจ้างชั่วคราวเงินรายได้</t>
  </si>
  <si>
    <t>อื่นๆ</t>
  </si>
  <si>
    <t>ลูกจ้างชาวต่างประเทศ</t>
  </si>
  <si>
    <t>ผู้ทรงคุณวุฒิพิเศษ</t>
  </si>
  <si>
    <t>ผู้มีความรู้ความสามารถ</t>
  </si>
  <si>
    <r>
      <t>ผู้จัดทำ</t>
    </r>
    <r>
      <rPr>
        <sz val="10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</si>
  <si>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0"/>
        <rFont val="Cordia New"/>
        <family val="2"/>
      </rPr>
      <t>………………..</t>
    </r>
  </si>
  <si>
    <t>ขค</t>
  </si>
  <si>
    <t>สัดส่วน</t>
  </si>
  <si>
    <t>ก:ขค</t>
  </si>
  <si>
    <t>ผู้จัดทำ………………………</t>
  </si>
  <si>
    <t>หัวหน้างานทะเบียนประวัติ………………..</t>
  </si>
  <si>
    <t>ก:ข</t>
  </si>
  <si>
    <t>ก:ค</t>
  </si>
  <si>
    <t>รวมวิทยาเขตบางเขน</t>
  </si>
  <si>
    <t>รวมวิทยาเขตกำแพงแสน</t>
  </si>
  <si>
    <t>รวมวิทยาเขตเฉลิมพระเกียรติ จังหวัดสกลนคร</t>
  </si>
  <si>
    <t>รวมวิทยาเขตศรีราชา</t>
  </si>
  <si>
    <t>รวมวิทยเขตลพบุรี</t>
  </si>
  <si>
    <t>รวมวิทยาเขตสุพรรณบุรี</t>
  </si>
  <si>
    <t>รวมวิทยาเขตกระบี่</t>
  </si>
  <si>
    <t>ก:ขคอื่นๆ</t>
  </si>
  <si>
    <r>
      <t>ตารางที่ 3  สรุปข้อมูล</t>
    </r>
    <r>
      <rPr>
        <b/>
        <i/>
        <sz val="14"/>
        <rFont val="EucrosiaUPC"/>
        <family val="1"/>
      </rPr>
      <t xml:space="preserve"> ข้าราชการ</t>
    </r>
    <r>
      <rPr>
        <b/>
        <sz val="14"/>
        <rFont val="EucrosiaUPC"/>
        <family val="1"/>
      </rPr>
      <t xml:space="preserve"> มหาวิทยาลัยเกษตรศาสตร์ จำแนกตามคณะ / สำนัก / สถาบัน</t>
    </r>
  </si>
  <si>
    <r>
      <t xml:space="preserve">ตารางที่ 4  สรุปข้อมูล  </t>
    </r>
    <r>
      <rPr>
        <b/>
        <i/>
        <sz val="14"/>
        <rFont val="EucrosiaUPC"/>
        <family val="1"/>
      </rPr>
      <t>พนักงาน</t>
    </r>
    <r>
      <rPr>
        <b/>
        <sz val="14"/>
        <rFont val="EucrosiaUPC"/>
        <family val="1"/>
      </rPr>
      <t xml:space="preserve"> มหาวิทยาลัยเกษตรศาสตร์ จำแนกตามคณะ / สำนัก / สถาบัน</t>
    </r>
  </si>
  <si>
    <t>วิทยาเขตเฉลิมพระเกียรติ จังหวัดสกลนคร</t>
  </si>
  <si>
    <t>วิทยเขตลพบุรี</t>
  </si>
  <si>
    <t xml:space="preserve">   คณะศึกษาศาสตร์ กำแพงแสน</t>
  </si>
  <si>
    <t xml:space="preserve">   โรงเรียนสาธิตฯ  กำแพงแสน</t>
  </si>
  <si>
    <t>คณะสัตวแพทยศาสตร์ กำแพงแสน</t>
  </si>
  <si>
    <t>สำนักวิทยาเขตกำแพงแสน</t>
  </si>
  <si>
    <t>B0144</t>
  </si>
  <si>
    <t>คณะศึกษาศาสตร์  กำแพงแสน</t>
  </si>
  <si>
    <t xml:space="preserve">   คณะศึกษาศาสตร์  กำแพงแสน</t>
  </si>
  <si>
    <t>คณะสัตวแพทยศาสตร์  กำแพงแสน</t>
  </si>
  <si>
    <t>คณะวิทยาการจัดการ ศรีราชา</t>
  </si>
  <si>
    <t>คณะทรัพยากรและสิ่งแวดล้อม ศรีราชา</t>
  </si>
  <si>
    <t xml:space="preserve">วิทยาเขตเฉลิมพระเกียรติจังหวัดสกลนคร </t>
  </si>
  <si>
    <t>1:</t>
  </si>
  <si>
    <t>สัดส่วน (เมื่อ ก= 1หน่วย)</t>
  </si>
  <si>
    <t>ศูนย์นานาชาติสิรินธรเพื่อการวิจัยและถ่ายทอดเทคโนโลยี</t>
  </si>
  <si>
    <t>สำนักหอสมุด  กำแพงแสน</t>
  </si>
  <si>
    <t>ลูกจ้างชั่วคราวเงินรายได้จ้างเอง</t>
  </si>
  <si>
    <t>ศูนย์นานาชาติสิรินธรเพื่อการวิจัยพัฒนาและถ่ายทอดเทคโนโลยี</t>
  </si>
  <si>
    <t>ราชการ</t>
  </si>
  <si>
    <t>พนักงานราชการ</t>
  </si>
  <si>
    <t>โครงการจัดตั้งวิทยาเขตกระบี่</t>
  </si>
  <si>
    <t>บัณฑิตศึกษาสถาน ศรีราชา</t>
  </si>
  <si>
    <t>สำนักทะเบียนและปรมวลผล</t>
  </si>
  <si>
    <t>ศูนย์วิทยาการเทคโนโลยีชีวภาพทางการเกษตรแห่งชาติ</t>
  </si>
  <si>
    <t>คิดเป็นร้อยละ</t>
  </si>
  <si>
    <t>ร้อยละ</t>
  </si>
  <si>
    <t>คิดเป็น</t>
  </si>
  <si>
    <t>ลำ</t>
  </si>
  <si>
    <t>สาย ข</t>
  </si>
  <si>
    <t>สาย ค</t>
  </si>
  <si>
    <t>ดับ</t>
  </si>
  <si>
    <t>ชำนาญการ</t>
  </si>
  <si>
    <t>เชี่ยวชาญ</t>
  </si>
  <si>
    <t>เชี่ยวชาญพิเศษ</t>
  </si>
  <si>
    <t>ชำนาญการพิเศษ</t>
  </si>
  <si>
    <t>ตรี</t>
  </si>
  <si>
    <t>โท</t>
  </si>
  <si>
    <t>เอก</t>
  </si>
  <si>
    <t>&lt; ตรี</t>
  </si>
  <si>
    <t>โครงการจัดตั้งวิทยาเขตสารสนเทศกระบี่</t>
  </si>
  <si>
    <t xml:space="preserve">     โรงเรียนสาธิตฯ</t>
  </si>
  <si>
    <t>ศูนย์ศึกษานานาชาติ</t>
  </si>
  <si>
    <t>คณะเกษตร กพส.</t>
  </si>
  <si>
    <t>คณะศิลปศาสตร์และวิทยาศาสตร์ กพส.</t>
  </si>
  <si>
    <t xml:space="preserve">     โรงเรียนสาธิตฯ กพส.</t>
  </si>
  <si>
    <t>คณะวิทยาศาสตร์การกีฬา กพส.</t>
  </si>
  <si>
    <t>คณะวิศวกรรมศาสตร์ วิทยาเขตศรีราชา</t>
  </si>
  <si>
    <t>บัณฑิตศึกษาสถาน วิทยาเขตศรีราชา</t>
  </si>
  <si>
    <t>รวมทั้งหมด</t>
  </si>
  <si>
    <t>สำนักงานโครงการจัดตั้งคณะแพทยศาสตร์ มก.</t>
  </si>
  <si>
    <t>ศูนย์ความร่วมมือทางวิชาการไทย - ฝรั่งเศส</t>
  </si>
  <si>
    <t>ศูนย์วิจัยเพื่อการพัฒนาชายฝั่งอันดามัน</t>
  </si>
  <si>
    <t>B26</t>
  </si>
  <si>
    <t>Z01</t>
  </si>
  <si>
    <t>B0146</t>
  </si>
  <si>
    <t>B63</t>
  </si>
  <si>
    <t>B62</t>
  </si>
  <si>
    <t>Z07</t>
  </si>
  <si>
    <t>Z03</t>
  </si>
  <si>
    <t>Z04</t>
  </si>
  <si>
    <t>Z02</t>
  </si>
  <si>
    <t>B0139</t>
  </si>
  <si>
    <t>B0159</t>
  </si>
  <si>
    <t>สำนักงานโครงการจัดตั้งคณะแพทยศาสตร์  ม.ก.</t>
  </si>
  <si>
    <t>B50</t>
  </si>
  <si>
    <t>สำงานโครงการจัดตั้งคณะแพทยศาสตร์ ม.ก.</t>
  </si>
  <si>
    <t>สำนักงานโครงการจัดตั้งคณะแพทยศาสตร์ ม.ก.</t>
  </si>
  <si>
    <t xml:space="preserve">    - คณะศึกษาศาสตร์</t>
  </si>
  <si>
    <t xml:space="preserve">    - โรงเรียนสาธิตฯ</t>
  </si>
  <si>
    <t xml:space="preserve">  -  คณะศึกษาศาสตร์ กพส.</t>
  </si>
  <si>
    <t xml:space="preserve">   - โรงเรียนสาธิตฯ  กพส.</t>
  </si>
  <si>
    <t>เงินงบประมาณ</t>
  </si>
  <si>
    <t xml:space="preserve">ลูกจ้างชาว  </t>
  </si>
  <si>
    <t>ลูกจ้างชั่วคราวจ้างเอง</t>
  </si>
  <si>
    <t>ชั่วคราว</t>
  </si>
  <si>
    <t>ต่างประเทศ</t>
  </si>
  <si>
    <t>ชาวต่างประเทศ</t>
  </si>
  <si>
    <t>โครงการจัดตั้งคณะแพทยศาสตร์ มก.</t>
  </si>
  <si>
    <t xml:space="preserve">คณะทรัพยากรธรรมชาติและอุตสาหกรรมเกษตร </t>
  </si>
  <si>
    <t xml:space="preserve">คณะวิทยาศาสตร์และวิศวกรรมศาสตร์  </t>
  </si>
  <si>
    <t>ความสามารถพิเศษ</t>
  </si>
  <si>
    <t>อาจารย์ผู้มีความรู้</t>
  </si>
  <si>
    <t>พนักงานมหาวิทยาลัย</t>
  </si>
  <si>
    <t>ลูกจ้างชั่วคราวชาว</t>
  </si>
  <si>
    <t>สถานีวิจัยประมง กพส.</t>
  </si>
  <si>
    <t>ศูนย์ความร่วมมือทางวิชาการไทย-ฝรั่งเศส</t>
  </si>
  <si>
    <t>คณะเทคนิคการสัตวแพทย์</t>
  </si>
  <si>
    <t>B38</t>
  </si>
  <si>
    <t>ลาออก</t>
  </si>
  <si>
    <t>&lt;ตรี</t>
  </si>
  <si>
    <t>บรรจุเข้ารับราชการ</t>
  </si>
  <si>
    <t>รวมพ้นจากตำแหน่ง</t>
  </si>
  <si>
    <t>สถาบันวิจัยและพัฒนา มก.ฉกส.</t>
  </si>
  <si>
    <t>สถาบันวิจัยและพัฒนา  มก.ฉกส.</t>
  </si>
  <si>
    <t>วิทยาเขตเฉลิมพระเกียรติ จ.สกลนคร</t>
  </si>
  <si>
    <t>วิทยาลัยพาณิชยนาวีนานาชาติ</t>
  </si>
  <si>
    <t>ศูนย์วิทยาศาสตร์ข้าว</t>
  </si>
  <si>
    <t>ศูนย์วิทยาศาสตร์ไข้หวัดนก</t>
  </si>
  <si>
    <t>S18</t>
  </si>
  <si>
    <t>สถาบันวิจัยและพัฒนา วิทยาเขตเฉลิมพระเกียรติ จังหวัดสกลนคร</t>
  </si>
  <si>
    <t>Z06</t>
  </si>
  <si>
    <t>สำนักวิทยบริการ วิทยาเขตศรีราชา</t>
  </si>
  <si>
    <t>ตารางที่ 3  จำนวนนักวิจัย  มหาวิทยาลัยเกษตรศาสตร์  แยกตามวุฒิการศึกษา และประเภทบุคลากร ประจำเดือน มิถุนายน 2550</t>
  </si>
  <si>
    <t xml:space="preserve">                  ที่มา : กองการเจ้าหน้าที่ ณ วันที่ 29 มิ.ย.2550 </t>
  </si>
  <si>
    <t>ตารางที่ 2  จำนวนบุคลากร สาย ข และสาย ค  มหาวิทยาลัยเกษตรศาสตร์  แยกตามวุฒิและตำแหน่งทางวิชาการ ประจำเดือน มิถุนายน 2550</t>
  </si>
  <si>
    <t>ที่มา : กองการเจ้าหน้าที่ ณ วันที่ 29 มิ.ย.2550</t>
  </si>
  <si>
    <t>ประจำเดือน  มิถุนายน  2550</t>
  </si>
  <si>
    <t>ที่มา : กองการเจ้าหน้าที่ มหาวิทยาลัยเกษตรศาสตร์  ข้อมูล ณ  วันที่  29/06/2550</t>
  </si>
  <si>
    <t>ว/ด/ป ที่จัดทำ 29/06/50</t>
  </si>
  <si>
    <t>ประจำเดือน  มิถุนายน   2550</t>
  </si>
  <si>
    <r>
      <t>หัวหน้างานทะเบียนประวัติ</t>
    </r>
    <r>
      <rPr>
        <sz val="12"/>
        <rFont val="Cordia New"/>
        <family val="2"/>
      </rPr>
      <t>………………..    ว/ด/ป ที่จัดทำ 29/06/50</t>
    </r>
  </si>
  <si>
    <t>ตารางที่ 2  สรุปจำนวนบุคลากร มหาวิทยาลัยเกษตรศาสตร์ ประจำเดือน    มิถุนายน 2550</t>
  </si>
  <si>
    <t>หมายเหตุ  จำนวนลูกจ้างชั่วคราวเงินรายได้วิทยาเขตเฉลิมพระเกียรติ จ.สกลนคร เป็นข้อมูล ณ วันที่ 29 มิถุนายน 2550</t>
  </si>
  <si>
    <r>
      <t>ตารางที่ 7</t>
    </r>
    <r>
      <rPr>
        <b/>
        <sz val="14"/>
        <rFont val="Cordia New"/>
        <family val="2"/>
      </rPr>
      <t xml:space="preserve"> จำนวนบุคลากรแยกตามประเภท มหาวิทยาลัยเกษตรศาสตร์ ประจำเดือน  มิถุนายน  2550</t>
    </r>
  </si>
  <si>
    <t>ตารางที่ 1   จำนวนบุคลากร สาย ก  มหาวิทยาลัยเกษตรศาสตร์  แยกตามวุฒิ ตำแหน่งทางวิชาการและประเภทเงิน ประจำเดือน มิถุนายน 2550</t>
  </si>
  <si>
    <t xml:space="preserve">     ที่มา : กองการเจ้าหน้าที่  วันที่ 29 มิ.ย.2550</t>
  </si>
  <si>
    <t>ตารางที่ 6  สัดส่วนบุคลากรสาย ก ต่อบุคลากรแต่ละสายแยกตามหน่วยงานและวิทยาเขต ประจำเดือน  มิถุนายน 2550</t>
  </si>
  <si>
    <t>ที่มา : กองการเจ้าหน้าที่ มหาวิทยาลัยเกษตรศาสตร์  ข้อมูล ณ  วันที่  26/06/2550</t>
  </si>
  <si>
    <t>หมายเหตุ  เฉพาะสำนักงานอธิการบดี  คำนวณสัดส่วนจากยอดรวมสาย ก ทั้งหมด เช่น ก:ข = 1:154/2854</t>
  </si>
  <si>
    <t xml:space="preserve">ตารางที่ 5  สัดส่วนของบุคลากรสาย ก ต่อบุคลากรแต่ละสายแยกตามวิทยาเขต ประจำเดือน มิถุนายน 2550 </t>
  </si>
  <si>
    <t>ตารางที่  1  จำนวนบุคลากรแยกตามประเภทบุคลากรและวิทยาเขต  ประจำเดือน  มิถุนายน  2550</t>
  </si>
  <si>
    <t>หมายเหตุ  จำนวนลูกจ้างชั่วคราวเงินรายได้วิทยาเขตเฉลิมพระเกียรติ จ.สกลนคร เป็นข้อมูล ณ วันที่ 29 มิ.ย.2550</t>
  </si>
  <si>
    <t xml:space="preserve">ตารางที่ 8  จำนวนข้าราชการแยกตามประเภทการพ้นจากตำแหน่ง ประจำเดือน มิถุนายน 2550 </t>
  </si>
  <si>
    <t>ถึงแก่กรรม</t>
  </si>
  <si>
    <t xml:space="preserve">คณะศิลปศาสตร์และวิทยาศาสตร์                                            </t>
  </si>
  <si>
    <t>ที่มา กองการเจ้าหน้าที่ ข้อมูล ณ วันที่ 29 มิถุนายน 2550</t>
  </si>
  <si>
    <t xml:space="preserve">ตารางที่ 9  จำนวนพนักงานมาหวิทยาลัยแยกตามประเภทการพ้นจากตำแหน่ง ประจำเดือน มิถุนายน 2550 </t>
  </si>
  <si>
    <t>ยกเลิกคำสั่งบรรจุฯ</t>
  </si>
  <si>
    <t xml:space="preserve">สำนักงานอธิการบดี  </t>
  </si>
  <si>
    <t xml:space="preserve">คณะมนุษยศาสตร์    </t>
  </si>
  <si>
    <t>สำนักงานวิทยาเขตเฉลิมพระเกียรติ จ.สกลนคร</t>
  </si>
  <si>
    <t>คณะศิลปศาสตร์และวิทยาการจัดการ วิทยาเขตเฉลิมพระเกียรติ จ.สกลนคร</t>
  </si>
  <si>
    <t xml:space="preserve">ตารางที่ 10  จำนวนพนักงานมาหวิทยาลัยที่บรรจุเข้ารับราชการ ประจำเดือน มิถุนายน 2550 </t>
  </si>
  <si>
    <t xml:space="preserve">คณะวิศวกรรมศาสตร์   </t>
  </si>
  <si>
    <t>สถาบันค้นควาและพัฒนาระบบนิเวศเกษตร</t>
  </si>
  <si>
    <t xml:space="preserve">    โรงเรียนสาธิตฯ กำแพงแสน   </t>
  </si>
  <si>
    <t>-</t>
  </si>
  <si>
    <t>คณะทรัพยากรธรรมชาติและสิ่งแวดล้อม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</si>
</sst>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0.000"/>
    <numFmt numFmtId="186" formatCode="0.0000"/>
  </numFmts>
  <fonts count="113">
    <font>
      <sz val="14"/>
      <name val="Cordia New"/>
      <family val="0"/>
    </font>
    <font>
      <sz val="14"/>
      <name val="EucrosiaUPC"/>
      <family val="1"/>
    </font>
    <font>
      <b/>
      <sz val="13"/>
      <name val="EucrosiaUPC"/>
      <family val="1"/>
    </font>
    <font>
      <b/>
      <sz val="14"/>
      <name val="EucrosiaUPC"/>
      <family val="1"/>
    </font>
    <font>
      <sz val="13"/>
      <name val="EucrosiaUPC"/>
      <family val="1"/>
    </font>
    <font>
      <sz val="12"/>
      <name val="EucrosiaUPC"/>
      <family val="1"/>
    </font>
    <font>
      <b/>
      <sz val="14"/>
      <color indexed="10"/>
      <name val="EucrosiaUPC"/>
      <family val="1"/>
    </font>
    <font>
      <sz val="14"/>
      <color indexed="10"/>
      <name val="EucrosiaUPC"/>
      <family val="1"/>
    </font>
    <font>
      <sz val="13"/>
      <color indexed="10"/>
      <name val="EucrosiaUPC"/>
      <family val="1"/>
    </font>
    <font>
      <sz val="12"/>
      <name val="Cordia New"/>
      <family val="2"/>
    </font>
    <font>
      <sz val="12"/>
      <name val="CordiaUPC"/>
      <family val="2"/>
    </font>
    <font>
      <sz val="14"/>
      <color indexed="12"/>
      <name val="EucrosiaUPC"/>
      <family val="1"/>
    </font>
    <font>
      <sz val="14"/>
      <color indexed="14"/>
      <name val="EucrosiaUPC"/>
      <family val="1"/>
    </font>
    <font>
      <b/>
      <sz val="14"/>
      <color indexed="14"/>
      <name val="EucrosiaUPC"/>
      <family val="1"/>
    </font>
    <font>
      <sz val="13"/>
      <color indexed="14"/>
      <name val="EucrosiaUPC"/>
      <family val="1"/>
    </font>
    <font>
      <b/>
      <i/>
      <sz val="14"/>
      <name val="EucrosiaUPC"/>
      <family val="1"/>
    </font>
    <font>
      <sz val="11.5"/>
      <name val="EucrosiaUPC"/>
      <family val="1"/>
    </font>
    <font>
      <sz val="11.5"/>
      <name val="Cordia New"/>
      <family val="2"/>
    </font>
    <font>
      <b/>
      <sz val="11.5"/>
      <name val="EucrosiaUPC"/>
      <family val="1"/>
    </font>
    <font>
      <sz val="11"/>
      <name val="EucrosiaUPC"/>
      <family val="1"/>
    </font>
    <font>
      <b/>
      <sz val="13"/>
      <color indexed="10"/>
      <name val="EucrosiaUPC"/>
      <family val="1"/>
    </font>
    <font>
      <sz val="8"/>
      <name val="EucrosiaUPC"/>
      <family val="1"/>
    </font>
    <font>
      <sz val="10"/>
      <name val="EucrosiaUPC"/>
      <family val="1"/>
    </font>
    <font>
      <b/>
      <sz val="10"/>
      <name val="EucrosiaUPC"/>
      <family val="1"/>
    </font>
    <font>
      <b/>
      <sz val="12"/>
      <name val="EucrosiaUPC"/>
      <family val="1"/>
    </font>
    <font>
      <b/>
      <sz val="11"/>
      <name val="EucrosiaUPC"/>
      <family val="1"/>
    </font>
    <font>
      <b/>
      <sz val="14"/>
      <color indexed="63"/>
      <name val="EucrosiaUPC"/>
      <family val="1"/>
    </font>
    <font>
      <sz val="14"/>
      <color indexed="63"/>
      <name val="EucrosiaUPC"/>
      <family val="1"/>
    </font>
    <font>
      <b/>
      <sz val="14"/>
      <name val="Cordia New"/>
      <family val="2"/>
    </font>
    <font>
      <sz val="10"/>
      <color indexed="63"/>
      <name val="EucrosiaUPC"/>
      <family val="1"/>
    </font>
    <font>
      <sz val="11"/>
      <color indexed="63"/>
      <name val="EucrosiaUPC"/>
      <family val="1"/>
    </font>
    <font>
      <sz val="9"/>
      <name val="EucrosiaUPC"/>
      <family val="1"/>
    </font>
    <font>
      <sz val="8"/>
      <name val="Cordia New"/>
      <family val="0"/>
    </font>
    <font>
      <sz val="9"/>
      <color indexed="63"/>
      <name val="EucrosiaUPC"/>
      <family val="1"/>
    </font>
    <font>
      <sz val="10"/>
      <name val="Cordia New"/>
      <family val="0"/>
    </font>
    <font>
      <vertAlign val="superscript"/>
      <sz val="10"/>
      <name val="EucrosiaUPC"/>
      <family val="1"/>
    </font>
    <font>
      <b/>
      <sz val="10"/>
      <color indexed="10"/>
      <name val="EucrosiaUPC"/>
      <family val="1"/>
    </font>
    <font>
      <sz val="10"/>
      <name val="CordiaUPC"/>
      <family val="2"/>
    </font>
    <font>
      <sz val="7"/>
      <name val="EucrosiaUPC"/>
      <family val="1"/>
    </font>
    <font>
      <b/>
      <sz val="10"/>
      <name val="CordiaUPC"/>
      <family val="2"/>
    </font>
    <font>
      <b/>
      <sz val="10"/>
      <color indexed="10"/>
      <name val="CordiaUPC"/>
      <family val="2"/>
    </font>
    <font>
      <sz val="10"/>
      <color indexed="63"/>
      <name val="CordiaUPC"/>
      <family val="2"/>
    </font>
    <font>
      <sz val="10"/>
      <color indexed="12"/>
      <name val="CordiaUPC"/>
      <family val="2"/>
    </font>
    <font>
      <sz val="6"/>
      <name val="EucrosiaUPC"/>
      <family val="1"/>
    </font>
    <font>
      <b/>
      <sz val="8"/>
      <name val="CordiaUPC"/>
      <family val="2"/>
    </font>
    <font>
      <b/>
      <sz val="7"/>
      <name val="CordiaUPC"/>
      <family val="2"/>
    </font>
    <font>
      <sz val="14"/>
      <name val="CordiaUPC"/>
      <family val="2"/>
    </font>
    <font>
      <b/>
      <sz val="14"/>
      <color indexed="10"/>
      <name val="CordiaUPC"/>
      <family val="2"/>
    </font>
    <font>
      <b/>
      <sz val="14"/>
      <name val="CordiaUPC"/>
      <family val="2"/>
    </font>
    <font>
      <sz val="13"/>
      <name val="CordiaUPC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CordiaUPC"/>
      <family val="2"/>
    </font>
    <font>
      <sz val="10"/>
      <color indexed="10"/>
      <name val="EucrosiaUPC"/>
      <family val="1"/>
    </font>
    <font>
      <b/>
      <sz val="9"/>
      <color indexed="12"/>
      <name val="CordiaUPC"/>
      <family val="2"/>
    </font>
    <font>
      <b/>
      <sz val="10"/>
      <color indexed="12"/>
      <name val="CordiaUPC"/>
      <family val="2"/>
    </font>
    <font>
      <sz val="10"/>
      <color indexed="12"/>
      <name val="EucrosiaUPC"/>
      <family val="1"/>
    </font>
    <font>
      <b/>
      <u val="single"/>
      <sz val="14"/>
      <name val="Cordia New"/>
      <family val="2"/>
    </font>
    <font>
      <b/>
      <sz val="6"/>
      <name val="EucrosiaUPC"/>
      <family val="1"/>
    </font>
    <font>
      <b/>
      <sz val="12"/>
      <name val="CordiaUPC"/>
      <family val="2"/>
    </font>
    <font>
      <b/>
      <sz val="8"/>
      <color indexed="17"/>
      <name val="CordiaUPC"/>
      <family val="2"/>
    </font>
    <font>
      <sz val="10"/>
      <color indexed="17"/>
      <name val="CordiaUPC"/>
      <family val="2"/>
    </font>
    <font>
      <b/>
      <sz val="10"/>
      <color indexed="17"/>
      <name val="CordiaUPC"/>
      <family val="2"/>
    </font>
    <font>
      <sz val="11"/>
      <name val="Cordia New"/>
      <family val="0"/>
    </font>
    <font>
      <b/>
      <sz val="12"/>
      <name val="Cordia New"/>
      <family val="2"/>
    </font>
    <font>
      <sz val="16"/>
      <name val="Cordia New"/>
      <family val="0"/>
    </font>
    <font>
      <b/>
      <sz val="8"/>
      <color indexed="10"/>
      <name val="CordiaUPC"/>
      <family val="2"/>
    </font>
    <font>
      <sz val="12"/>
      <name val="Angsana New"/>
      <family val="1"/>
    </font>
    <font>
      <sz val="7"/>
      <name val="Angsana New"/>
      <family val="1"/>
    </font>
    <font>
      <sz val="11"/>
      <name val="Angsana New"/>
      <family val="1"/>
    </font>
    <font>
      <sz val="12"/>
      <name val="AngsanaUPC"/>
      <family val="1"/>
    </font>
    <font>
      <sz val="8"/>
      <name val="Angsana New"/>
      <family val="1"/>
    </font>
    <font>
      <sz val="9"/>
      <name val="Angsana New"/>
      <family val="1"/>
    </font>
    <font>
      <b/>
      <sz val="12"/>
      <name val="Angsana New"/>
      <family val="1"/>
    </font>
    <font>
      <sz val="14"/>
      <name val="AngsanaUPC"/>
      <family val="1"/>
    </font>
    <font>
      <sz val="10"/>
      <name val="AngsanaUPC"/>
      <family val="1"/>
    </font>
    <font>
      <b/>
      <u val="single"/>
      <sz val="10"/>
      <name val="Arial"/>
      <family val="2"/>
    </font>
    <font>
      <b/>
      <sz val="13"/>
      <color indexed="10"/>
      <name val="Cordia New"/>
      <family val="2"/>
    </font>
    <font>
      <sz val="9"/>
      <name val="AngsanaUPC"/>
      <family val="1"/>
    </font>
    <font>
      <sz val="11"/>
      <name val="AngsanaUPC"/>
      <family val="1"/>
    </font>
    <font>
      <sz val="13"/>
      <name val="AngsanaUPC"/>
      <family val="1"/>
    </font>
    <font>
      <sz val="10"/>
      <name val="Arial"/>
      <family val="2"/>
    </font>
    <font>
      <sz val="10"/>
      <color indexed="10"/>
      <name val="Cordia New"/>
      <family val="0"/>
    </font>
    <font>
      <sz val="12"/>
      <color indexed="10"/>
      <name val="Cordia New"/>
      <family val="0"/>
    </font>
    <font>
      <sz val="11"/>
      <color indexed="10"/>
      <name val="Cordia New"/>
      <family val="2"/>
    </font>
    <font>
      <sz val="14"/>
      <color indexed="10"/>
      <name val="Cordia New"/>
      <family val="0"/>
    </font>
    <font>
      <b/>
      <u val="single"/>
      <sz val="10"/>
      <color indexed="10"/>
      <name val="Arial"/>
      <family val="2"/>
    </font>
    <font>
      <sz val="10"/>
      <color indexed="48"/>
      <name val="Cordia New"/>
      <family val="0"/>
    </font>
    <font>
      <sz val="12"/>
      <color indexed="48"/>
      <name val="Cordia New"/>
      <family val="0"/>
    </font>
    <font>
      <sz val="11"/>
      <color indexed="48"/>
      <name val="Cordia New"/>
      <family val="0"/>
    </font>
    <font>
      <sz val="14"/>
      <color indexed="48"/>
      <name val="Cordia New"/>
      <family val="0"/>
    </font>
    <font>
      <b/>
      <sz val="8"/>
      <color indexed="12"/>
      <name val="EucrosiaUPC"/>
      <family val="1"/>
    </font>
    <font>
      <b/>
      <sz val="8"/>
      <color indexed="10"/>
      <name val="EucrosiaUPC"/>
      <family val="1"/>
    </font>
    <font>
      <b/>
      <u val="single"/>
      <sz val="14"/>
      <color indexed="10"/>
      <name val="Cordia New"/>
      <family val="2"/>
    </font>
    <font>
      <sz val="10"/>
      <name val="MS Sans Serif"/>
      <family val="0"/>
    </font>
    <font>
      <b/>
      <sz val="14"/>
      <name val="Arial"/>
      <family val="0"/>
    </font>
    <font>
      <sz val="12"/>
      <color indexed="8"/>
      <name val="CordiaUPC"/>
      <family val="2"/>
    </font>
    <font>
      <sz val="11"/>
      <name val="CordiaUPC"/>
      <family val="2"/>
    </font>
    <font>
      <b/>
      <sz val="14"/>
      <color indexed="8"/>
      <name val="CordiaUPC"/>
      <family val="2"/>
    </font>
    <font>
      <sz val="9"/>
      <name val="CordiaUPC"/>
      <family val="2"/>
    </font>
    <font>
      <sz val="14"/>
      <color indexed="8"/>
      <name val="CordiaUPC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4"/>
      <color indexed="10"/>
      <name val="CordiaUPC"/>
      <family val="2"/>
    </font>
    <font>
      <sz val="14"/>
      <name val="MS Sans Serif"/>
      <family val="0"/>
    </font>
    <font>
      <sz val="11"/>
      <color indexed="8"/>
      <name val="CordiaUPC"/>
      <family val="2"/>
    </font>
    <font>
      <sz val="10"/>
      <color indexed="8"/>
      <name val="MS Sans Serif"/>
      <family val="2"/>
    </font>
    <font>
      <sz val="10"/>
      <color indexed="8"/>
      <name val="Tahoma"/>
      <family val="0"/>
    </font>
    <font>
      <b/>
      <sz val="16"/>
      <name val="EucrosiaUPC"/>
      <family val="1"/>
    </font>
    <font>
      <sz val="16"/>
      <name val="EucrosiaUPC"/>
      <family val="1"/>
    </font>
    <font>
      <sz val="14"/>
      <color indexed="8"/>
      <name val="EucrosiaUPC"/>
      <family val="1"/>
    </font>
    <font>
      <b/>
      <sz val="14"/>
      <color indexed="8"/>
      <name val="EucrosiaUPC"/>
      <family val="1"/>
    </font>
    <font>
      <b/>
      <sz val="8"/>
      <name val="Cordia Ne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07" fillId="0" borderId="0">
      <alignment/>
      <protection/>
    </xf>
    <xf numFmtId="9" fontId="0" fillId="0" borderId="0" applyFont="0" applyFill="0" applyBorder="0" applyAlignment="0" applyProtection="0"/>
  </cellStyleXfs>
  <cellXfs count="83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2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/>
    </xf>
    <xf numFmtId="0" fontId="14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1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2" fillId="0" borderId="5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2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5" fillId="0" borderId="4" xfId="0" applyFont="1" applyFill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7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6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16" fillId="0" borderId="5" xfId="0" applyFont="1" applyFill="1" applyBorder="1" applyAlignment="1">
      <alignment/>
    </xf>
    <xf numFmtId="0" fontId="30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31" fillId="0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4" fillId="0" borderId="0" xfId="0" applyFont="1" applyAlignment="1">
      <alignment/>
    </xf>
    <xf numFmtId="0" fontId="22" fillId="0" borderId="3" xfId="0" applyFont="1" applyFill="1" applyBorder="1" applyAlignment="1">
      <alignment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/>
    </xf>
    <xf numFmtId="0" fontId="22" fillId="0" borderId="1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36" fillId="0" borderId="6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38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37" fillId="0" borderId="3" xfId="0" applyFont="1" applyFill="1" applyBorder="1" applyAlignment="1">
      <alignment/>
    </xf>
    <xf numFmtId="0" fontId="39" fillId="0" borderId="3" xfId="0" applyFont="1" applyFill="1" applyBorder="1" applyAlignment="1">
      <alignment/>
    </xf>
    <xf numFmtId="0" fontId="39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37" fillId="0" borderId="4" xfId="0" applyFont="1" applyFill="1" applyBorder="1" applyAlignment="1">
      <alignment/>
    </xf>
    <xf numFmtId="0" fontId="39" fillId="0" borderId="4" xfId="0" applyFont="1" applyFill="1" applyBorder="1" applyAlignment="1">
      <alignment/>
    </xf>
    <xf numFmtId="0" fontId="39" fillId="0" borderId="4" xfId="0" applyFont="1" applyFill="1" applyBorder="1" applyAlignment="1">
      <alignment/>
    </xf>
    <xf numFmtId="0" fontId="37" fillId="0" borderId="2" xfId="0" applyFont="1" applyFill="1" applyBorder="1" applyAlignment="1">
      <alignment/>
    </xf>
    <xf numFmtId="0" fontId="39" fillId="0" borderId="2" xfId="0" applyFont="1" applyFill="1" applyBorder="1" applyAlignment="1">
      <alignment/>
    </xf>
    <xf numFmtId="0" fontId="37" fillId="0" borderId="2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6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7" fillId="0" borderId="12" xfId="0" applyFont="1" applyFill="1" applyBorder="1" applyAlignment="1">
      <alignment/>
    </xf>
    <xf numFmtId="0" fontId="37" fillId="0" borderId="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40" fillId="0" borderId="6" xfId="0" applyFont="1" applyFill="1" applyBorder="1" applyAlignment="1">
      <alignment/>
    </xf>
    <xf numFmtId="0" fontId="41" fillId="0" borderId="0" xfId="0" applyFont="1" applyAlignment="1">
      <alignment horizontal="left"/>
    </xf>
    <xf numFmtId="0" fontId="37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1" xfId="0" applyFont="1" applyFill="1" applyBorder="1" applyAlignment="1">
      <alignment/>
    </xf>
    <xf numFmtId="0" fontId="45" fillId="0" borderId="3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right"/>
    </xf>
    <xf numFmtId="0" fontId="37" fillId="0" borderId="1" xfId="0" applyFont="1" applyFill="1" applyBorder="1" applyAlignment="1">
      <alignment horizontal="right"/>
    </xf>
    <xf numFmtId="0" fontId="37" fillId="0" borderId="3" xfId="0" applyFont="1" applyFill="1" applyBorder="1" applyAlignment="1">
      <alignment horizontal="right"/>
    </xf>
    <xf numFmtId="0" fontId="37" fillId="0" borderId="10" xfId="0" applyFont="1" applyFill="1" applyBorder="1" applyAlignment="1">
      <alignment horizontal="right"/>
    </xf>
    <xf numFmtId="0" fontId="46" fillId="0" borderId="1" xfId="0" applyFont="1" applyFill="1" applyBorder="1" applyAlignment="1">
      <alignment/>
    </xf>
    <xf numFmtId="0" fontId="47" fillId="0" borderId="6" xfId="0" applyFont="1" applyFill="1" applyBorder="1" applyAlignment="1">
      <alignment/>
    </xf>
    <xf numFmtId="0" fontId="37" fillId="0" borderId="5" xfId="0" applyFont="1" applyFill="1" applyBorder="1" applyAlignment="1">
      <alignment/>
    </xf>
    <xf numFmtId="0" fontId="39" fillId="0" borderId="3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1" xfId="0" applyFont="1" applyFill="1" applyBorder="1" applyAlignment="1">
      <alignment horizontal="center"/>
    </xf>
    <xf numFmtId="0" fontId="46" fillId="0" borderId="6" xfId="0" applyFont="1" applyFill="1" applyBorder="1" applyAlignment="1">
      <alignment horizontal="center"/>
    </xf>
    <xf numFmtId="0" fontId="46" fillId="0" borderId="6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8" fillId="0" borderId="7" xfId="0" applyFont="1" applyFill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vertical="center"/>
    </xf>
    <xf numFmtId="0" fontId="46" fillId="0" borderId="12" xfId="0" applyFont="1" applyBorder="1" applyAlignment="1">
      <alignment/>
    </xf>
    <xf numFmtId="0" fontId="46" fillId="0" borderId="1" xfId="0" applyFont="1" applyBorder="1" applyAlignment="1">
      <alignment/>
    </xf>
    <xf numFmtId="1" fontId="46" fillId="0" borderId="0" xfId="0" applyNumberFormat="1" applyFont="1" applyAlignment="1">
      <alignment/>
    </xf>
    <xf numFmtId="1" fontId="46" fillId="0" borderId="1" xfId="0" applyNumberFormat="1" applyFont="1" applyBorder="1" applyAlignment="1">
      <alignment/>
    </xf>
    <xf numFmtId="0" fontId="46" fillId="0" borderId="6" xfId="0" applyFont="1" applyBorder="1" applyAlignment="1">
      <alignment/>
    </xf>
    <xf numFmtId="0" fontId="46" fillId="0" borderId="2" xfId="0" applyFont="1" applyBorder="1" applyAlignment="1">
      <alignment/>
    </xf>
    <xf numFmtId="2" fontId="46" fillId="0" borderId="2" xfId="0" applyNumberFormat="1" applyFont="1" applyBorder="1" applyAlignment="1">
      <alignment/>
    </xf>
    <xf numFmtId="0" fontId="46" fillId="0" borderId="13" xfId="0" applyFont="1" applyBorder="1" applyAlignment="1">
      <alignment/>
    </xf>
    <xf numFmtId="0" fontId="48" fillId="0" borderId="1" xfId="0" applyFont="1" applyFill="1" applyBorder="1" applyAlignment="1">
      <alignment horizontal="center"/>
    </xf>
    <xf numFmtId="0" fontId="48" fillId="0" borderId="1" xfId="0" applyFont="1" applyBorder="1" applyAlignment="1">
      <alignment/>
    </xf>
    <xf numFmtId="1" fontId="48" fillId="0" borderId="1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3" xfId="0" applyFont="1" applyFill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48" fillId="0" borderId="6" xfId="0" applyFont="1" applyBorder="1" applyAlignment="1">
      <alignment/>
    </xf>
    <xf numFmtId="2" fontId="48" fillId="0" borderId="6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0" fontId="49" fillId="0" borderId="1" xfId="0" applyFont="1" applyFill="1" applyBorder="1" applyAlignment="1">
      <alignment/>
    </xf>
    <xf numFmtId="2" fontId="46" fillId="0" borderId="12" xfId="0" applyNumberFormat="1" applyFont="1" applyBorder="1" applyAlignment="1">
      <alignment/>
    </xf>
    <xf numFmtId="1" fontId="46" fillId="0" borderId="12" xfId="0" applyNumberFormat="1" applyFont="1" applyBorder="1" applyAlignment="1">
      <alignment/>
    </xf>
    <xf numFmtId="2" fontId="48" fillId="0" borderId="2" xfId="0" applyNumberFormat="1" applyFont="1" applyBorder="1" applyAlignment="1">
      <alignment/>
    </xf>
    <xf numFmtId="0" fontId="48" fillId="0" borderId="4" xfId="0" applyFont="1" applyFill="1" applyBorder="1" applyAlignment="1">
      <alignment/>
    </xf>
    <xf numFmtId="0" fontId="48" fillId="0" borderId="7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46" fillId="0" borderId="2" xfId="0" applyFont="1" applyFill="1" applyBorder="1" applyAlignment="1">
      <alignment/>
    </xf>
    <xf numFmtId="0" fontId="46" fillId="0" borderId="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28" fillId="0" borderId="7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6" xfId="0" applyFont="1" applyBorder="1" applyAlignment="1">
      <alignment/>
    </xf>
    <xf numFmtId="0" fontId="0" fillId="0" borderId="5" xfId="0" applyBorder="1" applyAlignment="1">
      <alignment/>
    </xf>
    <xf numFmtId="0" fontId="37" fillId="0" borderId="4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185" fontId="44" fillId="0" borderId="7" xfId="0" applyNumberFormat="1" applyFont="1" applyFill="1" applyBorder="1" applyAlignment="1">
      <alignment horizontal="center"/>
    </xf>
    <xf numFmtId="185" fontId="44" fillId="0" borderId="3" xfId="0" applyNumberFormat="1" applyFont="1" applyFill="1" applyBorder="1" applyAlignment="1">
      <alignment horizontal="center"/>
    </xf>
    <xf numFmtId="185" fontId="44" fillId="0" borderId="4" xfId="0" applyNumberFormat="1" applyFont="1" applyFill="1" applyBorder="1" applyAlignment="1">
      <alignment/>
    </xf>
    <xf numFmtId="185" fontId="44" fillId="0" borderId="2" xfId="0" applyNumberFormat="1" applyFont="1" applyFill="1" applyBorder="1" applyAlignment="1">
      <alignment/>
    </xf>
    <xf numFmtId="185" fontId="44" fillId="0" borderId="6" xfId="0" applyNumberFormat="1" applyFont="1" applyFill="1" applyBorder="1" applyAlignment="1">
      <alignment/>
    </xf>
    <xf numFmtId="185" fontId="44" fillId="0" borderId="5" xfId="0" applyNumberFormat="1" applyFont="1" applyFill="1" applyBorder="1" applyAlignment="1">
      <alignment/>
    </xf>
    <xf numFmtId="185" fontId="44" fillId="0" borderId="1" xfId="0" applyNumberFormat="1" applyFont="1" applyFill="1" applyBorder="1" applyAlignment="1">
      <alignment/>
    </xf>
    <xf numFmtId="185" fontId="44" fillId="0" borderId="0" xfId="0" applyNumberFormat="1" applyFont="1" applyFill="1" applyAlignment="1">
      <alignment/>
    </xf>
    <xf numFmtId="185" fontId="44" fillId="0" borderId="3" xfId="0" applyNumberFormat="1" applyFont="1" applyFill="1" applyBorder="1" applyAlignment="1">
      <alignment/>
    </xf>
    <xf numFmtId="0" fontId="21" fillId="0" borderId="2" xfId="0" applyFont="1" applyFill="1" applyBorder="1" applyAlignment="1">
      <alignment/>
    </xf>
    <xf numFmtId="1" fontId="0" fillId="0" borderId="0" xfId="0" applyNumberFormat="1" applyAlignment="1">
      <alignment/>
    </xf>
    <xf numFmtId="0" fontId="2" fillId="0" borderId="5" xfId="0" applyFont="1" applyFill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0" fillId="0" borderId="5" xfId="0" applyNumberFormat="1" applyBorder="1" applyAlignment="1">
      <alignment/>
    </xf>
    <xf numFmtId="2" fontId="46" fillId="0" borderId="3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28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28" fillId="0" borderId="18" xfId="0" applyFont="1" applyBorder="1" applyAlignment="1">
      <alignment/>
    </xf>
    <xf numFmtId="2" fontId="0" fillId="0" borderId="19" xfId="0" applyNumberFormat="1" applyBorder="1" applyAlignment="1">
      <alignment horizontal="left"/>
    </xf>
    <xf numFmtId="2" fontId="0" fillId="0" borderId="20" xfId="0" applyNumberFormat="1" applyBorder="1" applyAlignment="1">
      <alignment horizontal="left"/>
    </xf>
    <xf numFmtId="2" fontId="28" fillId="0" borderId="21" xfId="0" applyNumberFormat="1" applyFont="1" applyBorder="1" applyAlignment="1">
      <alignment horizontal="left"/>
    </xf>
    <xf numFmtId="185" fontId="0" fillId="0" borderId="19" xfId="0" applyNumberFormat="1" applyBorder="1" applyAlignment="1">
      <alignment horizontal="left"/>
    </xf>
    <xf numFmtId="185" fontId="0" fillId="0" borderId="20" xfId="0" applyNumberFormat="1" applyBorder="1" applyAlignment="1">
      <alignment horizontal="left"/>
    </xf>
    <xf numFmtId="1" fontId="0" fillId="0" borderId="18" xfId="0" applyNumberFormat="1" applyBorder="1" applyAlignment="1" quotePrefix="1">
      <alignment horizontal="right"/>
    </xf>
    <xf numFmtId="1" fontId="0" fillId="0" borderId="22" xfId="0" applyNumberFormat="1" applyBorder="1" applyAlignment="1" quotePrefix="1">
      <alignment horizontal="right"/>
    </xf>
    <xf numFmtId="1" fontId="28" fillId="0" borderId="23" xfId="0" applyNumberFormat="1" applyFont="1" applyBorder="1" applyAlignment="1" quotePrefix="1">
      <alignment horizontal="right"/>
    </xf>
    <xf numFmtId="0" fontId="0" fillId="0" borderId="6" xfId="0" applyBorder="1" applyAlignment="1">
      <alignment/>
    </xf>
    <xf numFmtId="185" fontId="0" fillId="0" borderId="21" xfId="0" applyNumberFormat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52" fillId="0" borderId="3" xfId="0" applyFont="1" applyFill="1" applyBorder="1" applyAlignment="1">
      <alignment/>
    </xf>
    <xf numFmtId="0" fontId="40" fillId="0" borderId="3" xfId="0" applyFont="1" applyFill="1" applyBorder="1" applyAlignment="1">
      <alignment/>
    </xf>
    <xf numFmtId="0" fontId="52" fillId="0" borderId="3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center"/>
    </xf>
    <xf numFmtId="0" fontId="52" fillId="0" borderId="4" xfId="0" applyFont="1" applyFill="1" applyBorder="1" applyAlignment="1">
      <alignment/>
    </xf>
    <xf numFmtId="0" fontId="40" fillId="0" borderId="4" xfId="0" applyFont="1" applyFill="1" applyBorder="1" applyAlignment="1">
      <alignment/>
    </xf>
    <xf numFmtId="0" fontId="52" fillId="0" borderId="2" xfId="0" applyFont="1" applyFill="1" applyBorder="1" applyAlignment="1">
      <alignment/>
    </xf>
    <xf numFmtId="0" fontId="40" fillId="0" borderId="2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 horizontal="left"/>
    </xf>
    <xf numFmtId="0" fontId="40" fillId="0" borderId="0" xfId="0" applyFont="1" applyFill="1" applyAlignment="1">
      <alignment/>
    </xf>
    <xf numFmtId="0" fontId="52" fillId="0" borderId="1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185" fontId="44" fillId="0" borderId="10" xfId="0" applyNumberFormat="1" applyFont="1" applyFill="1" applyBorder="1" applyAlignment="1">
      <alignment/>
    </xf>
    <xf numFmtId="0" fontId="39" fillId="0" borderId="6" xfId="0" applyFont="1" applyFill="1" applyBorder="1" applyAlignment="1">
      <alignment/>
    </xf>
    <xf numFmtId="0" fontId="52" fillId="0" borderId="6" xfId="0" applyFont="1" applyFill="1" applyBorder="1" applyAlignment="1">
      <alignment/>
    </xf>
    <xf numFmtId="0" fontId="37" fillId="0" borderId="6" xfId="0" applyFont="1" applyFill="1" applyBorder="1" applyAlignment="1">
      <alignment horizontal="right"/>
    </xf>
    <xf numFmtId="0" fontId="37" fillId="0" borderId="6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2" fontId="46" fillId="0" borderId="0" xfId="0" applyNumberFormat="1" applyFont="1" applyBorder="1" applyAlignment="1">
      <alignment/>
    </xf>
    <xf numFmtId="0" fontId="46" fillId="0" borderId="10" xfId="0" applyFont="1" applyFill="1" applyBorder="1" applyAlignment="1">
      <alignment/>
    </xf>
    <xf numFmtId="2" fontId="46" fillId="0" borderId="6" xfId="0" applyNumberFormat="1" applyFont="1" applyBorder="1" applyAlignment="1">
      <alignment/>
    </xf>
    <xf numFmtId="1" fontId="46" fillId="0" borderId="6" xfId="0" applyNumberFormat="1" applyFont="1" applyBorder="1" applyAlignment="1">
      <alignment/>
    </xf>
    <xf numFmtId="2" fontId="46" fillId="0" borderId="1" xfId="0" applyNumberFormat="1" applyFont="1" applyBorder="1" applyAlignment="1">
      <alignment/>
    </xf>
    <xf numFmtId="0" fontId="42" fillId="0" borderId="3" xfId="0" applyFont="1" applyFill="1" applyBorder="1" applyAlignment="1">
      <alignment/>
    </xf>
    <xf numFmtId="0" fontId="55" fillId="0" borderId="3" xfId="0" applyFont="1" applyFill="1" applyBorder="1" applyAlignment="1">
      <alignment/>
    </xf>
    <xf numFmtId="0" fontId="42" fillId="0" borderId="3" xfId="0" applyFont="1" applyFill="1" applyBorder="1" applyAlignment="1">
      <alignment horizontal="center"/>
    </xf>
    <xf numFmtId="0" fontId="55" fillId="0" borderId="3" xfId="0" applyFont="1" applyFill="1" applyBorder="1" applyAlignment="1">
      <alignment horizontal="center"/>
    </xf>
    <xf numFmtId="0" fontId="42" fillId="0" borderId="4" xfId="0" applyFont="1" applyFill="1" applyBorder="1" applyAlignment="1">
      <alignment/>
    </xf>
    <xf numFmtId="0" fontId="55" fillId="0" borderId="4" xfId="0" applyFont="1" applyFill="1" applyBorder="1" applyAlignment="1">
      <alignment/>
    </xf>
    <xf numFmtId="0" fontId="42" fillId="0" borderId="2" xfId="0" applyFont="1" applyFill="1" applyBorder="1" applyAlignment="1">
      <alignment/>
    </xf>
    <xf numFmtId="0" fontId="55" fillId="0" borderId="2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42" fillId="0" borderId="6" xfId="0" applyFont="1" applyFill="1" applyBorder="1" applyAlignment="1">
      <alignment/>
    </xf>
    <xf numFmtId="0" fontId="55" fillId="0" borderId="6" xfId="0" applyFont="1" applyFill="1" applyBorder="1" applyAlignment="1">
      <alignment/>
    </xf>
    <xf numFmtId="0" fontId="42" fillId="0" borderId="0" xfId="0" applyFont="1" applyAlignment="1">
      <alignment horizontal="left"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22" fillId="2" borderId="0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1" fillId="0" borderId="3" xfId="0" applyFont="1" applyFill="1" applyBorder="1" applyAlignment="1">
      <alignment/>
    </xf>
    <xf numFmtId="0" fontId="62" fillId="0" borderId="3" xfId="0" applyFont="1" applyFill="1" applyBorder="1" applyAlignment="1">
      <alignment/>
    </xf>
    <xf numFmtId="0" fontId="61" fillId="0" borderId="3" xfId="0" applyFont="1" applyFill="1" applyBorder="1" applyAlignment="1">
      <alignment horizontal="center"/>
    </xf>
    <xf numFmtId="0" fontId="62" fillId="0" borderId="3" xfId="0" applyFont="1" applyFill="1" applyBorder="1" applyAlignment="1">
      <alignment horizontal="center"/>
    </xf>
    <xf numFmtId="0" fontId="61" fillId="0" borderId="4" xfId="0" applyFont="1" applyFill="1" applyBorder="1" applyAlignment="1">
      <alignment/>
    </xf>
    <xf numFmtId="0" fontId="62" fillId="0" borderId="4" xfId="0" applyFont="1" applyFill="1" applyBorder="1" applyAlignment="1">
      <alignment/>
    </xf>
    <xf numFmtId="0" fontId="61" fillId="0" borderId="2" xfId="0" applyFont="1" applyFill="1" applyBorder="1" applyAlignment="1">
      <alignment/>
    </xf>
    <xf numFmtId="0" fontId="62" fillId="0" borderId="2" xfId="0" applyFont="1" applyFill="1" applyBorder="1" applyAlignment="1">
      <alignment/>
    </xf>
    <xf numFmtId="0" fontId="61" fillId="0" borderId="6" xfId="0" applyFont="1" applyFill="1" applyBorder="1" applyAlignment="1">
      <alignment/>
    </xf>
    <xf numFmtId="0" fontId="62" fillId="0" borderId="6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1" fillId="0" borderId="1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Alignment="1">
      <alignment horizontal="left"/>
    </xf>
    <xf numFmtId="0" fontId="62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2" fontId="27" fillId="0" borderId="2" xfId="0" applyNumberFormat="1" applyFont="1" applyBorder="1" applyAlignment="1">
      <alignment horizontal="center"/>
    </xf>
    <xf numFmtId="1" fontId="27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185" fontId="44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8" fillId="0" borderId="2" xfId="0" applyFont="1" applyFill="1" applyBorder="1" applyAlignment="1">
      <alignment horizontal="center"/>
    </xf>
    <xf numFmtId="0" fontId="48" fillId="0" borderId="2" xfId="0" applyFont="1" applyBorder="1" applyAlignment="1">
      <alignment/>
    </xf>
    <xf numFmtId="0" fontId="46" fillId="0" borderId="5" xfId="0" applyFont="1" applyFill="1" applyBorder="1" applyAlignment="1">
      <alignment horizontal="center"/>
    </xf>
    <xf numFmtId="0" fontId="46" fillId="0" borderId="5" xfId="0" applyFont="1" applyFill="1" applyBorder="1" applyAlignment="1">
      <alignment/>
    </xf>
    <xf numFmtId="0" fontId="46" fillId="0" borderId="5" xfId="0" applyFont="1" applyBorder="1" applyAlignment="1">
      <alignment/>
    </xf>
    <xf numFmtId="2" fontId="46" fillId="0" borderId="5" xfId="0" applyNumberFormat="1" applyFont="1" applyBorder="1" applyAlignment="1">
      <alignment/>
    </xf>
    <xf numFmtId="2" fontId="59" fillId="0" borderId="13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2" fontId="27" fillId="0" borderId="0" xfId="0" applyNumberFormat="1" applyFont="1" applyAlignment="1">
      <alignment horizontal="center"/>
    </xf>
    <xf numFmtId="0" fontId="63" fillId="0" borderId="0" xfId="0" applyFont="1" applyAlignment="1">
      <alignment/>
    </xf>
    <xf numFmtId="0" fontId="28" fillId="0" borderId="0" xfId="0" applyFont="1" applyAlignment="1">
      <alignment/>
    </xf>
    <xf numFmtId="0" fontId="63" fillId="0" borderId="7" xfId="0" applyFont="1" applyBorder="1" applyAlignment="1">
      <alignment horizontal="center"/>
    </xf>
    <xf numFmtId="0" fontId="64" fillId="0" borderId="7" xfId="0" applyFont="1" applyBorder="1" applyAlignment="1">
      <alignment/>
    </xf>
    <xf numFmtId="0" fontId="64" fillId="0" borderId="0" xfId="0" applyFont="1" applyAlignment="1">
      <alignment/>
    </xf>
    <xf numFmtId="0" fontId="63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/>
    </xf>
    <xf numFmtId="0" fontId="63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63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9" fillId="0" borderId="1" xfId="0" applyFont="1" applyFill="1" applyBorder="1" applyAlignment="1">
      <alignment/>
    </xf>
    <xf numFmtId="0" fontId="40" fillId="0" borderId="1" xfId="0" applyFont="1" applyFill="1" applyBorder="1" applyAlignment="1">
      <alignment/>
    </xf>
    <xf numFmtId="0" fontId="62" fillId="0" borderId="1" xfId="0" applyFont="1" applyFill="1" applyBorder="1" applyAlignment="1">
      <alignment/>
    </xf>
    <xf numFmtId="0" fontId="42" fillId="0" borderId="1" xfId="0" applyFont="1" applyFill="1" applyBorder="1" applyAlignment="1">
      <alignment/>
    </xf>
    <xf numFmtId="0" fontId="55" fillId="0" borderId="1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4" fillId="0" borderId="0" xfId="0" applyFont="1" applyFill="1" applyAlignment="1">
      <alignment/>
    </xf>
    <xf numFmtId="0" fontId="34" fillId="0" borderId="4" xfId="0" applyFont="1" applyFill="1" applyBorder="1" applyAlignment="1">
      <alignment horizontal="center"/>
    </xf>
    <xf numFmtId="0" fontId="67" fillId="0" borderId="25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7" xfId="0" applyFill="1" applyBorder="1" applyAlignment="1">
      <alignment/>
    </xf>
    <xf numFmtId="0" fontId="67" fillId="0" borderId="26" xfId="0" applyFont="1" applyFill="1" applyBorder="1" applyAlignment="1">
      <alignment/>
    </xf>
    <xf numFmtId="0" fontId="0" fillId="0" borderId="1" xfId="0" applyFill="1" applyBorder="1" applyAlignment="1">
      <alignment/>
    </xf>
    <xf numFmtId="0" fontId="68" fillId="0" borderId="26" xfId="0" applyFont="1" applyFill="1" applyBorder="1" applyAlignment="1">
      <alignment/>
    </xf>
    <xf numFmtId="0" fontId="69" fillId="0" borderId="26" xfId="0" applyFont="1" applyFill="1" applyBorder="1" applyAlignment="1">
      <alignment/>
    </xf>
    <xf numFmtId="0" fontId="0" fillId="0" borderId="6" xfId="0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0" fillId="0" borderId="0" xfId="0" applyFont="1" applyFill="1" applyBorder="1" applyAlignment="1">
      <alignment/>
    </xf>
    <xf numFmtId="0" fontId="67" fillId="0" borderId="27" xfId="0" applyFont="1" applyFill="1" applyBorder="1" applyAlignment="1">
      <alignment/>
    </xf>
    <xf numFmtId="0" fontId="0" fillId="0" borderId="2" xfId="0" applyFill="1" applyBorder="1" applyAlignment="1">
      <alignment/>
    </xf>
    <xf numFmtId="0" fontId="71" fillId="0" borderId="26" xfId="0" applyFont="1" applyFill="1" applyBorder="1" applyAlignment="1">
      <alignment/>
    </xf>
    <xf numFmtId="0" fontId="72" fillId="0" borderId="26" xfId="0" applyFont="1" applyFill="1" applyBorder="1" applyAlignment="1">
      <alignment/>
    </xf>
    <xf numFmtId="0" fontId="67" fillId="0" borderId="28" xfId="0" applyFont="1" applyFill="1" applyBorder="1" applyAlignment="1">
      <alignment/>
    </xf>
    <xf numFmtId="0" fontId="67" fillId="0" borderId="29" xfId="0" applyFont="1" applyFill="1" applyBorder="1" applyAlignment="1">
      <alignment/>
    </xf>
    <xf numFmtId="0" fontId="71" fillId="0" borderId="29" xfId="0" applyFont="1" applyFill="1" applyBorder="1" applyAlignment="1">
      <alignment/>
    </xf>
    <xf numFmtId="0" fontId="72" fillId="0" borderId="29" xfId="0" applyFont="1" applyFill="1" applyBorder="1" applyAlignment="1">
      <alignment/>
    </xf>
    <xf numFmtId="0" fontId="73" fillId="0" borderId="6" xfId="0" applyFont="1" applyFill="1" applyBorder="1" applyAlignment="1">
      <alignment/>
    </xf>
    <xf numFmtId="0" fontId="0" fillId="0" borderId="0" xfId="0" applyFill="1" applyAlignment="1">
      <alignment/>
    </xf>
    <xf numFmtId="0" fontId="28" fillId="0" borderId="7" xfId="0" applyFont="1" applyBorder="1" applyAlignment="1">
      <alignment horizontal="center" vertical="center"/>
    </xf>
    <xf numFmtId="0" fontId="74" fillId="0" borderId="12" xfId="0" applyFont="1" applyFill="1" applyBorder="1" applyAlignment="1">
      <alignment horizontal="left"/>
    </xf>
    <xf numFmtId="0" fontId="74" fillId="0" borderId="25" xfId="0" applyFont="1" applyFill="1" applyBorder="1" applyAlignment="1">
      <alignment/>
    </xf>
    <xf numFmtId="0" fontId="74" fillId="0" borderId="1" xfId="0" applyFont="1" applyBorder="1" applyAlignment="1">
      <alignment horizontal="left"/>
    </xf>
    <xf numFmtId="0" fontId="74" fillId="0" borderId="26" xfId="0" applyFont="1" applyFill="1" applyBorder="1" applyAlignment="1">
      <alignment/>
    </xf>
    <xf numFmtId="0" fontId="70" fillId="0" borderId="26" xfId="0" applyFont="1" applyFill="1" applyBorder="1" applyAlignment="1">
      <alignment/>
    </xf>
    <xf numFmtId="0" fontId="74" fillId="0" borderId="2" xfId="0" applyFont="1" applyBorder="1" applyAlignment="1">
      <alignment horizontal="left"/>
    </xf>
    <xf numFmtId="0" fontId="74" fillId="0" borderId="27" xfId="0" applyFont="1" applyFill="1" applyBorder="1" applyAlignment="1">
      <alignment/>
    </xf>
    <xf numFmtId="0" fontId="74" fillId="0" borderId="0" xfId="0" applyFont="1" applyBorder="1" applyAlignment="1">
      <alignment horizontal="left"/>
    </xf>
    <xf numFmtId="0" fontId="74" fillId="0" borderId="0" xfId="0" applyFont="1" applyFill="1" applyBorder="1" applyAlignment="1">
      <alignment/>
    </xf>
    <xf numFmtId="0" fontId="75" fillId="0" borderId="26" xfId="0" applyFont="1" applyFill="1" applyBorder="1" applyAlignment="1">
      <alignment/>
    </xf>
    <xf numFmtId="0" fontId="74" fillId="0" borderId="29" xfId="0" applyFont="1" applyFill="1" applyBorder="1" applyAlignment="1">
      <alignment/>
    </xf>
    <xf numFmtId="0" fontId="74" fillId="0" borderId="22" xfId="0" applyFont="1" applyFill="1" applyBorder="1" applyAlignment="1">
      <alignment/>
    </xf>
    <xf numFmtId="0" fontId="74" fillId="0" borderId="9" xfId="0" applyFont="1" applyFill="1" applyBorder="1" applyAlignment="1">
      <alignment/>
    </xf>
    <xf numFmtId="0" fontId="74" fillId="0" borderId="6" xfId="0" applyFont="1" applyBorder="1" applyAlignment="1">
      <alignment horizontal="left"/>
    </xf>
    <xf numFmtId="0" fontId="74" fillId="0" borderId="21" xfId="0" applyFont="1" applyFill="1" applyBorder="1" applyAlignment="1">
      <alignment horizontal="center"/>
    </xf>
    <xf numFmtId="0" fontId="76" fillId="0" borderId="6" xfId="0" applyFont="1" applyFill="1" applyBorder="1" applyAlignment="1">
      <alignment/>
    </xf>
    <xf numFmtId="0" fontId="70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1" xfId="0" applyFont="1" applyFill="1" applyBorder="1" applyAlignment="1">
      <alignment/>
    </xf>
    <xf numFmtId="0" fontId="49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49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77" fillId="0" borderId="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1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6" xfId="0" applyFont="1" applyBorder="1" applyAlignment="1">
      <alignment/>
    </xf>
    <xf numFmtId="0" fontId="23" fillId="0" borderId="6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2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30" xfId="0" applyFont="1" applyBorder="1" applyAlignment="1">
      <alignment/>
    </xf>
    <xf numFmtId="0" fontId="23" fillId="0" borderId="5" xfId="0" applyFont="1" applyBorder="1" applyAlignment="1">
      <alignment shrinkToFit="1"/>
    </xf>
    <xf numFmtId="0" fontId="23" fillId="0" borderId="15" xfId="0" applyFont="1" applyBorder="1" applyAlignment="1">
      <alignment shrinkToFit="1"/>
    </xf>
    <xf numFmtId="0" fontId="23" fillId="0" borderId="14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22" fillId="0" borderId="16" xfId="0" applyFont="1" applyBorder="1" applyAlignment="1">
      <alignment/>
    </xf>
    <xf numFmtId="0" fontId="24" fillId="0" borderId="3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13" xfId="0" applyFont="1" applyFill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5" fillId="0" borderId="0" xfId="0" applyFont="1" applyAlignment="1">
      <alignment/>
    </xf>
    <xf numFmtId="0" fontId="19" fillId="0" borderId="2" xfId="0" applyFont="1" applyBorder="1" applyAlignment="1">
      <alignment horizontal="center"/>
    </xf>
    <xf numFmtId="0" fontId="22" fillId="0" borderId="2" xfId="0" applyFont="1" applyBorder="1" applyAlignment="1">
      <alignment/>
    </xf>
    <xf numFmtId="0" fontId="22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31" fillId="0" borderId="1" xfId="0" applyFont="1" applyBorder="1" applyAlignment="1">
      <alignment/>
    </xf>
    <xf numFmtId="0" fontId="28" fillId="0" borderId="17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8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8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70" fillId="0" borderId="29" xfId="0" applyFont="1" applyFill="1" applyBorder="1" applyAlignment="1">
      <alignment/>
    </xf>
    <xf numFmtId="0" fontId="78" fillId="0" borderId="29" xfId="0" applyFont="1" applyFill="1" applyBorder="1" applyAlignment="1">
      <alignment/>
    </xf>
    <xf numFmtId="0" fontId="79" fillId="0" borderId="26" xfId="0" applyFont="1" applyFill="1" applyBorder="1" applyAlignment="1">
      <alignment/>
    </xf>
    <xf numFmtId="0" fontId="78" fillId="0" borderId="26" xfId="0" applyFont="1" applyFill="1" applyBorder="1" applyAlignment="1">
      <alignment/>
    </xf>
    <xf numFmtId="0" fontId="80" fillId="0" borderId="26" xfId="0" applyFont="1" applyFill="1" applyBorder="1" applyAlignment="1">
      <alignment/>
    </xf>
    <xf numFmtId="0" fontId="31" fillId="0" borderId="2" xfId="0" applyFont="1" applyFill="1" applyBorder="1" applyAlignment="1">
      <alignment/>
    </xf>
    <xf numFmtId="0" fontId="37" fillId="0" borderId="31" xfId="0" applyFont="1" applyFill="1" applyBorder="1" applyAlignment="1">
      <alignment horizontal="right"/>
    </xf>
    <xf numFmtId="0" fontId="4" fillId="2" borderId="4" xfId="0" applyFont="1" applyFill="1" applyBorder="1" applyAlignment="1">
      <alignment/>
    </xf>
    <xf numFmtId="0" fontId="81" fillId="0" borderId="6" xfId="0" applyFont="1" applyFill="1" applyBorder="1" applyAlignment="1">
      <alignment/>
    </xf>
    <xf numFmtId="0" fontId="77" fillId="0" borderId="6" xfId="0" applyFont="1" applyBorder="1" applyAlignment="1">
      <alignment horizontal="center"/>
    </xf>
    <xf numFmtId="0" fontId="82" fillId="0" borderId="0" xfId="0" applyFont="1" applyAlignment="1">
      <alignment/>
    </xf>
    <xf numFmtId="0" fontId="84" fillId="0" borderId="4" xfId="0" applyFont="1" applyBorder="1" applyAlignment="1">
      <alignment horizontal="center"/>
    </xf>
    <xf numFmtId="0" fontId="85" fillId="0" borderId="1" xfId="0" applyFont="1" applyFill="1" applyBorder="1" applyAlignment="1">
      <alignment/>
    </xf>
    <xf numFmtId="0" fontId="85" fillId="0" borderId="2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5" fillId="0" borderId="6" xfId="0" applyFont="1" applyFill="1" applyBorder="1" applyAlignment="1">
      <alignment/>
    </xf>
    <xf numFmtId="0" fontId="86" fillId="0" borderId="6" xfId="0" applyFont="1" applyFill="1" applyBorder="1" applyAlignment="1">
      <alignment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9" fillId="0" borderId="4" xfId="0" applyFont="1" applyBorder="1" applyAlignment="1">
      <alignment horizontal="center"/>
    </xf>
    <xf numFmtId="0" fontId="90" fillId="0" borderId="1" xfId="0" applyFont="1" applyFill="1" applyBorder="1" applyAlignment="1">
      <alignment/>
    </xf>
    <xf numFmtId="0" fontId="90" fillId="0" borderId="2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90" fillId="0" borderId="6" xfId="0" applyFont="1" applyFill="1" applyBorder="1" applyAlignment="1">
      <alignment/>
    </xf>
    <xf numFmtId="0" fontId="90" fillId="0" borderId="0" xfId="0" applyFont="1" applyAlignment="1">
      <alignment/>
    </xf>
    <xf numFmtId="0" fontId="77" fillId="0" borderId="7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91" fillId="0" borderId="3" xfId="0" applyFont="1" applyFill="1" applyBorder="1" applyAlignment="1">
      <alignment horizontal="center"/>
    </xf>
    <xf numFmtId="0" fontId="92" fillId="0" borderId="3" xfId="0" applyFont="1" applyFill="1" applyBorder="1" applyAlignment="1">
      <alignment horizontal="center"/>
    </xf>
    <xf numFmtId="0" fontId="57" fillId="0" borderId="6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24" xfId="0" applyFill="1" applyBorder="1" applyAlignment="1">
      <alignment/>
    </xf>
    <xf numFmtId="0" fontId="67" fillId="0" borderId="12" xfId="0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1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3" fillId="0" borderId="1" xfId="0" applyFont="1" applyBorder="1" applyAlignment="1">
      <alignment/>
    </xf>
    <xf numFmtId="0" fontId="29" fillId="0" borderId="0" xfId="0" applyFont="1" applyFill="1" applyAlignment="1">
      <alignment horizontal="left"/>
    </xf>
    <xf numFmtId="0" fontId="93" fillId="0" borderId="6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0" borderId="2" xfId="0" applyFont="1" applyFill="1" applyBorder="1" applyAlignment="1">
      <alignment/>
    </xf>
    <xf numFmtId="0" fontId="46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99" fillId="0" borderId="0" xfId="0" applyFont="1" applyAlignment="1">
      <alignment horizontal="left"/>
    </xf>
    <xf numFmtId="0" fontId="48" fillId="0" borderId="0" xfId="0" applyFont="1" applyBorder="1" applyAlignment="1">
      <alignment horizontal="left"/>
    </xf>
    <xf numFmtId="0" fontId="46" fillId="0" borderId="7" xfId="0" applyFont="1" applyBorder="1" applyAlignment="1">
      <alignment horizontal="center"/>
    </xf>
    <xf numFmtId="0" fontId="46" fillId="0" borderId="3" xfId="0" applyFont="1" applyBorder="1" applyAlignment="1">
      <alignment/>
    </xf>
    <xf numFmtId="0" fontId="100" fillId="0" borderId="13" xfId="21" applyFont="1" applyFill="1" applyBorder="1" applyAlignment="1">
      <alignment horizontal="center"/>
      <protection/>
    </xf>
    <xf numFmtId="0" fontId="100" fillId="0" borderId="1" xfId="21" applyFont="1" applyFill="1" applyBorder="1" applyAlignment="1">
      <alignment horizontal="center" wrapText="1"/>
      <protection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16" xfId="0" applyFont="1" applyBorder="1" applyAlignment="1">
      <alignment horizontal="center"/>
    </xf>
    <xf numFmtId="0" fontId="46" fillId="0" borderId="30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48" fillId="0" borderId="15" xfId="0" applyFont="1" applyBorder="1" applyAlignment="1">
      <alignment horizontal="center"/>
    </xf>
    <xf numFmtId="0" fontId="46" fillId="0" borderId="18" xfId="0" applyFont="1" applyBorder="1" applyAlignment="1">
      <alignment/>
    </xf>
    <xf numFmtId="0" fontId="98" fillId="0" borderId="2" xfId="21" applyFont="1" applyFill="1" applyBorder="1" applyAlignment="1">
      <alignment horizontal="center" wrapText="1"/>
      <protection/>
    </xf>
    <xf numFmtId="0" fontId="48" fillId="0" borderId="2" xfId="0" applyFont="1" applyBorder="1" applyAlignment="1">
      <alignment horizontal="center"/>
    </xf>
    <xf numFmtId="0" fontId="100" fillId="0" borderId="2" xfId="21" applyFont="1" applyFill="1" applyBorder="1" applyAlignment="1">
      <alignment horizontal="center" wrapText="1"/>
      <protection/>
    </xf>
    <xf numFmtId="0" fontId="100" fillId="0" borderId="1" xfId="21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7" fillId="0" borderId="2" xfId="0" applyFont="1" applyFill="1" applyBorder="1" applyAlignment="1">
      <alignment/>
    </xf>
    <xf numFmtId="0" fontId="48" fillId="0" borderId="1" xfId="0" applyFont="1" applyFill="1" applyBorder="1" applyAlignment="1">
      <alignment/>
    </xf>
    <xf numFmtId="0" fontId="48" fillId="0" borderId="2" xfId="0" applyFont="1" applyFill="1" applyBorder="1" applyAlignment="1">
      <alignment/>
    </xf>
    <xf numFmtId="0" fontId="48" fillId="0" borderId="6" xfId="0" applyFont="1" applyFill="1" applyBorder="1" applyAlignment="1">
      <alignment/>
    </xf>
    <xf numFmtId="0" fontId="100" fillId="0" borderId="7" xfId="21" applyFont="1" applyFill="1" applyBorder="1" applyAlignment="1">
      <alignment horizontal="center"/>
      <protection/>
    </xf>
    <xf numFmtId="0" fontId="100" fillId="0" borderId="11" xfId="21" applyFont="1" applyFill="1" applyBorder="1" applyAlignment="1">
      <alignment/>
      <protection/>
    </xf>
    <xf numFmtId="0" fontId="46" fillId="0" borderId="13" xfId="21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/>
    </xf>
    <xf numFmtId="0" fontId="22" fillId="0" borderId="2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" fontId="47" fillId="0" borderId="13" xfId="0" applyNumberFormat="1" applyFont="1" applyFill="1" applyBorder="1" applyAlignment="1">
      <alignment horizontal="center"/>
    </xf>
    <xf numFmtId="1" fontId="103" fillId="0" borderId="2" xfId="0" applyNumberFormat="1" applyFont="1" applyFill="1" applyBorder="1" applyAlignment="1">
      <alignment/>
    </xf>
    <xf numFmtId="1" fontId="103" fillId="0" borderId="1" xfId="0" applyNumberFormat="1" applyFont="1" applyFill="1" applyBorder="1" applyAlignment="1">
      <alignment/>
    </xf>
    <xf numFmtId="1" fontId="103" fillId="0" borderId="10" xfId="0" applyNumberFormat="1" applyFont="1" applyFill="1" applyBorder="1" applyAlignment="1">
      <alignment/>
    </xf>
    <xf numFmtId="1" fontId="103" fillId="0" borderId="6" xfId="0" applyNumberFormat="1" applyFont="1" applyFill="1" applyBorder="1" applyAlignment="1">
      <alignment/>
    </xf>
    <xf numFmtId="1" fontId="103" fillId="0" borderId="0" xfId="0" applyNumberFormat="1" applyFont="1" applyFill="1" applyBorder="1" applyAlignment="1">
      <alignment/>
    </xf>
    <xf numFmtId="1" fontId="103" fillId="0" borderId="12" xfId="0" applyNumberFormat="1" applyFont="1" applyFill="1" applyBorder="1" applyAlignment="1">
      <alignment/>
    </xf>
    <xf numFmtId="0" fontId="47" fillId="0" borderId="1" xfId="0" applyFont="1" applyFill="1" applyBorder="1" applyAlignment="1">
      <alignment/>
    </xf>
    <xf numFmtId="1" fontId="103" fillId="0" borderId="5" xfId="0" applyNumberFormat="1" applyFont="1" applyFill="1" applyBorder="1" applyAlignment="1">
      <alignment/>
    </xf>
    <xf numFmtId="1" fontId="47" fillId="0" borderId="1" xfId="0" applyNumberFormat="1" applyFont="1" applyFill="1" applyBorder="1" applyAlignment="1">
      <alignment/>
    </xf>
    <xf numFmtId="1" fontId="47" fillId="0" borderId="2" xfId="0" applyNumberFormat="1" applyFont="1" applyFill="1" applyBorder="1" applyAlignment="1">
      <alignment/>
    </xf>
    <xf numFmtId="1" fontId="47" fillId="0" borderId="6" xfId="0" applyNumberFormat="1" applyFont="1" applyFill="1" applyBorder="1" applyAlignment="1">
      <alignment/>
    </xf>
    <xf numFmtId="1" fontId="103" fillId="0" borderId="0" xfId="0" applyNumberFormat="1" applyFont="1" applyFill="1" applyAlignment="1">
      <alignment/>
    </xf>
    <xf numFmtId="0" fontId="9" fillId="0" borderId="3" xfId="0" applyFont="1" applyBorder="1" applyAlignment="1">
      <alignment horizontal="center" vertical="center" shrinkToFit="1"/>
    </xf>
    <xf numFmtId="0" fontId="105" fillId="0" borderId="30" xfId="21" applyFont="1" applyFill="1" applyBorder="1" applyAlignment="1">
      <alignment/>
      <protection/>
    </xf>
    <xf numFmtId="0" fontId="96" fillId="0" borderId="3" xfId="21" applyFont="1" applyFill="1" applyBorder="1" applyAlignment="1">
      <alignment/>
      <protection/>
    </xf>
    <xf numFmtId="0" fontId="105" fillId="0" borderId="14" xfId="21" applyFont="1" applyFill="1" applyBorder="1" applyAlignment="1">
      <alignment/>
      <protection/>
    </xf>
    <xf numFmtId="0" fontId="105" fillId="0" borderId="4" xfId="21" applyFont="1" applyFill="1" applyBorder="1" applyAlignment="1">
      <alignment/>
      <protection/>
    </xf>
    <xf numFmtId="0" fontId="105" fillId="0" borderId="13" xfId="21" applyFont="1" applyFill="1" applyBorder="1" applyAlignment="1">
      <alignment horizontal="center"/>
      <protection/>
    </xf>
    <xf numFmtId="0" fontId="10" fillId="0" borderId="12" xfId="21" applyFont="1" applyFill="1" applyBorder="1" applyAlignment="1">
      <alignment/>
      <protection/>
    </xf>
    <xf numFmtId="0" fontId="106" fillId="0" borderId="12" xfId="24" applyFont="1" applyFill="1" applyBorder="1" applyAlignment="1">
      <alignment/>
      <protection/>
    </xf>
    <xf numFmtId="0" fontId="96" fillId="0" borderId="12" xfId="21" applyFont="1" applyFill="1" applyBorder="1" applyAlignment="1">
      <alignment horizontal="center"/>
      <protection/>
    </xf>
    <xf numFmtId="0" fontId="98" fillId="0" borderId="12" xfId="21" applyFont="1" applyFill="1" applyBorder="1" applyAlignment="1">
      <alignment horizontal="center"/>
      <protection/>
    </xf>
    <xf numFmtId="0" fontId="10" fillId="0" borderId="6" xfId="21" applyFont="1" applyFill="1" applyBorder="1" applyAlignment="1">
      <alignment/>
      <protection/>
    </xf>
    <xf numFmtId="0" fontId="106" fillId="0" borderId="6" xfId="24" applyFont="1" applyFill="1" applyBorder="1" applyAlignment="1">
      <alignment/>
      <protection/>
    </xf>
    <xf numFmtId="0" fontId="96" fillId="0" borderId="6" xfId="21" applyFont="1" applyFill="1" applyBorder="1" applyAlignment="1">
      <alignment horizontal="center"/>
      <protection/>
    </xf>
    <xf numFmtId="0" fontId="98" fillId="0" borderId="6" xfId="2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10" fillId="0" borderId="13" xfId="21" applyFont="1" applyFill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11" fillId="0" borderId="3" xfId="21" applyFont="1" applyFill="1" applyBorder="1" applyAlignment="1">
      <alignment horizontal="center"/>
      <protection/>
    </xf>
    <xf numFmtId="0" fontId="1" fillId="0" borderId="4" xfId="0" applyFont="1" applyBorder="1" applyAlignment="1">
      <alignment/>
    </xf>
    <xf numFmtId="0" fontId="24" fillId="0" borderId="7" xfId="0" applyFont="1" applyFill="1" applyBorder="1" applyAlignment="1">
      <alignment horizontal="center" vertical="center" shrinkToFit="1"/>
    </xf>
    <xf numFmtId="0" fontId="110" fillId="0" borderId="4" xfId="22" applyFont="1" applyFill="1" applyBorder="1" applyAlignment="1">
      <alignment/>
      <protection/>
    </xf>
    <xf numFmtId="0" fontId="111" fillId="0" borderId="4" xfId="21" applyFont="1" applyFill="1" applyBorder="1" applyAlignment="1">
      <alignment horizontal="center"/>
      <protection/>
    </xf>
    <xf numFmtId="0" fontId="1" fillId="0" borderId="1" xfId="0" applyFont="1" applyBorder="1" applyAlignment="1">
      <alignment/>
    </xf>
    <xf numFmtId="0" fontId="1" fillId="2" borderId="12" xfId="0" applyNumberFormat="1" applyFont="1" applyFill="1" applyBorder="1" applyAlignment="1" quotePrefix="1">
      <alignment/>
    </xf>
    <xf numFmtId="0" fontId="110" fillId="0" borderId="1" xfId="21" applyFont="1" applyFill="1" applyBorder="1" applyAlignment="1">
      <alignment horizontal="center" wrapText="1"/>
      <protection/>
    </xf>
    <xf numFmtId="0" fontId="111" fillId="0" borderId="1" xfId="21" applyFont="1" applyFill="1" applyBorder="1" applyAlignment="1">
      <alignment horizontal="center" wrapText="1"/>
      <protection/>
    </xf>
    <xf numFmtId="0" fontId="1" fillId="2" borderId="1" xfId="0" applyNumberFormat="1" applyFont="1" applyFill="1" applyBorder="1" applyAlignment="1" quotePrefix="1">
      <alignment/>
    </xf>
    <xf numFmtId="0" fontId="1" fillId="2" borderId="2" xfId="0" applyNumberFormat="1" applyFont="1" applyFill="1" applyBorder="1" applyAlignment="1" quotePrefix="1">
      <alignment/>
    </xf>
    <xf numFmtId="0" fontId="111" fillId="0" borderId="10" xfId="21" applyFont="1" applyFill="1" applyBorder="1" applyAlignment="1">
      <alignment horizontal="center" wrapText="1"/>
      <protection/>
    </xf>
    <xf numFmtId="0" fontId="1" fillId="2" borderId="1" xfId="0" applyNumberFormat="1" applyFont="1" applyFill="1" applyBorder="1" applyAlignment="1" quotePrefix="1">
      <alignment horizontal="justify" vertical="distributed"/>
    </xf>
    <xf numFmtId="0" fontId="1" fillId="2" borderId="1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11" fillId="0" borderId="13" xfId="22" applyFont="1" applyFill="1" applyBorder="1" applyAlignment="1">
      <alignment wrapText="1"/>
      <protection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0" fontId="46" fillId="0" borderId="4" xfId="23" applyFont="1" applyFill="1" applyBorder="1" applyAlignment="1">
      <alignment/>
      <protection/>
    </xf>
    <xf numFmtId="0" fontId="48" fillId="0" borderId="12" xfId="23" applyFont="1" applyFill="1" applyBorder="1" applyAlignment="1">
      <alignment/>
      <protection/>
    </xf>
    <xf numFmtId="0" fontId="48" fillId="0" borderId="2" xfId="21" applyFont="1" applyFill="1" applyBorder="1" applyAlignment="1">
      <alignment horizontal="center" wrapText="1"/>
      <protection/>
    </xf>
    <xf numFmtId="0" fontId="46" fillId="0" borderId="1" xfId="0" applyFont="1" applyBorder="1" applyAlignment="1">
      <alignment/>
    </xf>
    <xf numFmtId="0" fontId="94" fillId="0" borderId="20" xfId="0" applyNumberFormat="1" applyFont="1" applyBorder="1" applyAlignment="1" quotePrefix="1">
      <alignment/>
    </xf>
    <xf numFmtId="0" fontId="46" fillId="0" borderId="2" xfId="21" applyFont="1" applyFill="1" applyBorder="1" applyAlignment="1">
      <alignment horizontal="center" wrapText="1"/>
      <protection/>
    </xf>
    <xf numFmtId="0" fontId="94" fillId="2" borderId="1" xfId="0" applyNumberFormat="1" applyFont="1" applyFill="1" applyBorder="1" applyAlignment="1">
      <alignment/>
    </xf>
    <xf numFmtId="0" fontId="94" fillId="0" borderId="1" xfId="0" applyNumberFormat="1" applyFont="1" applyBorder="1" applyAlignment="1" quotePrefix="1">
      <alignment/>
    </xf>
    <xf numFmtId="0" fontId="48" fillId="0" borderId="1" xfId="23" applyFont="1" applyFill="1" applyBorder="1" applyAlignment="1">
      <alignment/>
      <protection/>
    </xf>
    <xf numFmtId="0" fontId="94" fillId="0" borderId="0" xfId="0" applyNumberFormat="1" applyFont="1" applyAlignment="1" quotePrefix="1">
      <alignment/>
    </xf>
    <xf numFmtId="0" fontId="48" fillId="0" borderId="13" xfId="23" applyFont="1" applyFill="1" applyBorder="1" applyAlignment="1">
      <alignment wrapText="1"/>
      <protection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8" fillId="0" borderId="0" xfId="0" applyFont="1" applyAlignment="1">
      <alignment/>
    </xf>
    <xf numFmtId="1" fontId="28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48" fillId="0" borderId="32" xfId="0" applyFont="1" applyFill="1" applyBorder="1" applyAlignment="1">
      <alignment horizontal="center"/>
    </xf>
    <xf numFmtId="0" fontId="28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8" fillId="0" borderId="8" xfId="0" applyFont="1" applyBorder="1" applyAlignment="1">
      <alignment/>
    </xf>
    <xf numFmtId="0" fontId="0" fillId="0" borderId="8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7" fillId="0" borderId="8" xfId="0" applyFont="1" applyFill="1" applyBorder="1" applyAlignment="1">
      <alignment horizontal="left"/>
    </xf>
    <xf numFmtId="0" fontId="28" fillId="0" borderId="8" xfId="0" applyFont="1" applyFill="1" applyBorder="1" applyAlignment="1">
      <alignment horizontal="left"/>
    </xf>
    <xf numFmtId="0" fontId="58" fillId="0" borderId="7" xfId="0" applyFont="1" applyFill="1" applyBorder="1" applyAlignment="1">
      <alignment horizontal="justify" vertical="center" shrinkToFit="1"/>
    </xf>
    <xf numFmtId="0" fontId="32" fillId="0" borderId="3" xfId="0" applyFont="1" applyBorder="1" applyAlignment="1">
      <alignment horizontal="justify" vertical="center" shrinkToFit="1"/>
    </xf>
    <xf numFmtId="0" fontId="32" fillId="0" borderId="4" xfId="0" applyFont="1" applyBorder="1" applyAlignment="1">
      <alignment horizontal="justify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vertical="center" shrinkToFit="1"/>
    </xf>
    <xf numFmtId="0" fontId="34" fillId="0" borderId="4" xfId="0" applyFont="1" applyBorder="1" applyAlignment="1">
      <alignment vertical="center" shrinkToFit="1"/>
    </xf>
    <xf numFmtId="0" fontId="39" fillId="0" borderId="13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65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88" fillId="0" borderId="8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83" fillId="0" borderId="5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5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/>
    </xf>
    <xf numFmtId="0" fontId="96" fillId="0" borderId="14" xfId="21" applyFont="1" applyFill="1" applyBorder="1" applyAlignment="1">
      <alignment horizontal="center"/>
      <protection/>
    </xf>
    <xf numFmtId="0" fontId="48" fillId="0" borderId="8" xfId="0" applyFont="1" applyBorder="1" applyAlignment="1">
      <alignment horizontal="center"/>
    </xf>
    <xf numFmtId="0" fontId="95" fillId="0" borderId="8" xfId="0" applyFont="1" applyBorder="1" applyAlignment="1">
      <alignment horizontal="center"/>
    </xf>
    <xf numFmtId="0" fontId="104" fillId="0" borderId="8" xfId="0" applyFont="1" applyBorder="1" applyAlignment="1">
      <alignment/>
    </xf>
    <xf numFmtId="0" fontId="100" fillId="0" borderId="32" xfId="21" applyFont="1" applyFill="1" applyBorder="1" applyAlignment="1">
      <alignment horizontal="center"/>
      <protection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0" fillId="0" borderId="11" xfId="21" applyFont="1" applyFill="1" applyBorder="1" applyAlignment="1">
      <alignment horizontal="center"/>
      <protection/>
    </xf>
    <xf numFmtId="0" fontId="104" fillId="0" borderId="5" xfId="0" applyFont="1" applyBorder="1" applyAlignment="1">
      <alignment horizontal="center"/>
    </xf>
    <xf numFmtId="0" fontId="104" fillId="0" borderId="16" xfId="0" applyFont="1" applyBorder="1" applyAlignment="1">
      <alignment horizontal="center"/>
    </xf>
    <xf numFmtId="0" fontId="100" fillId="0" borderId="13" xfId="21" applyFont="1" applyFill="1" applyBorder="1" applyAlignment="1">
      <alignment horizontal="center"/>
      <protection/>
    </xf>
    <xf numFmtId="0" fontId="46" fillId="0" borderId="33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110" fillId="0" borderId="3" xfId="21" applyFont="1" applyFill="1" applyBorder="1" applyAlignment="1">
      <alignment horizontal="center"/>
      <protection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8" fillId="0" borderId="0" xfId="0" applyFont="1" applyBorder="1" applyAlignment="1">
      <alignment horizontal="center"/>
    </xf>
    <xf numFmtId="0" fontId="109" fillId="0" borderId="0" xfId="0" applyFont="1" applyBorder="1" applyAlignment="1">
      <alignment horizontal="center"/>
    </xf>
    <xf numFmtId="0" fontId="110" fillId="0" borderId="13" xfId="21" applyFont="1" applyFill="1" applyBorder="1" applyAlignment="1">
      <alignment horizontal="center"/>
      <protection/>
    </xf>
    <xf numFmtId="0" fontId="0" fillId="0" borderId="13" xfId="0" applyBorder="1" applyAlignment="1">
      <alignment horizontal="center"/>
    </xf>
  </cellXfs>
  <cellStyles count="12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Sheet1" xfId="21"/>
    <cellStyle name="ปกติ_Sheet2" xfId="22"/>
    <cellStyle name="ปกติ_Sheet3" xfId="23"/>
    <cellStyle name="ปกติ_ชื่อพ้นจากตำแหน่ง_122549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50</xdr:col>
      <xdr:colOff>142875</xdr:colOff>
      <xdr:row>18</xdr:row>
      <xdr:rowOff>209550</xdr:rowOff>
    </xdr:from>
    <xdr:ext cx="123825" cy="361950"/>
    <xdr:sp>
      <xdr:nvSpPr>
        <xdr:cNvPr id="1" name="TextBox 1"/>
        <xdr:cNvSpPr txBox="1">
          <a:spLocks noChangeArrowheads="1"/>
        </xdr:cNvSpPr>
      </xdr:nvSpPr>
      <xdr:spPr>
        <a:xfrm>
          <a:off x="11982450" y="4886325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247650</xdr:colOff>
      <xdr:row>49</xdr:row>
      <xdr:rowOff>190500</xdr:rowOff>
    </xdr:from>
    <xdr:ext cx="152400" cy="323850"/>
    <xdr:sp>
      <xdr:nvSpPr>
        <xdr:cNvPr id="2" name="TextBox 3"/>
        <xdr:cNvSpPr txBox="1">
          <a:spLocks noChangeArrowheads="1"/>
        </xdr:cNvSpPr>
      </xdr:nvSpPr>
      <xdr:spPr>
        <a:xfrm>
          <a:off x="13744575" y="1267777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50</xdr:col>
      <xdr:colOff>142875</xdr:colOff>
      <xdr:row>19</xdr:row>
      <xdr:rowOff>209550</xdr:rowOff>
    </xdr:from>
    <xdr:ext cx="123825" cy="361950"/>
    <xdr:sp>
      <xdr:nvSpPr>
        <xdr:cNvPr id="3" name="TextBox 4"/>
        <xdr:cNvSpPr txBox="1">
          <a:spLocks noChangeArrowheads="1"/>
        </xdr:cNvSpPr>
      </xdr:nvSpPr>
      <xdr:spPr>
        <a:xfrm>
          <a:off x="11982450" y="5143500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50</xdr:col>
      <xdr:colOff>123825</xdr:colOff>
      <xdr:row>30</xdr:row>
      <xdr:rowOff>209550</xdr:rowOff>
    </xdr:from>
    <xdr:ext cx="123825" cy="361950"/>
    <xdr:sp>
      <xdr:nvSpPr>
        <xdr:cNvPr id="4" name="TextBox 5"/>
        <xdr:cNvSpPr txBox="1">
          <a:spLocks noChangeArrowheads="1"/>
        </xdr:cNvSpPr>
      </xdr:nvSpPr>
      <xdr:spPr>
        <a:xfrm>
          <a:off x="11963400" y="7972425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171450</xdr:colOff>
      <xdr:row>47</xdr:row>
      <xdr:rowOff>190500</xdr:rowOff>
    </xdr:from>
    <xdr:ext cx="57150" cy="190500"/>
    <xdr:sp>
      <xdr:nvSpPr>
        <xdr:cNvPr id="5" name="TextBox 6"/>
        <xdr:cNvSpPr txBox="1">
          <a:spLocks noChangeArrowheads="1"/>
        </xdr:cNvSpPr>
      </xdr:nvSpPr>
      <xdr:spPr>
        <a:xfrm>
          <a:off x="13963650" y="12182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219075</xdr:colOff>
      <xdr:row>47</xdr:row>
      <xdr:rowOff>209550</xdr:rowOff>
    </xdr:from>
    <xdr:ext cx="152400" cy="323850"/>
    <xdr:sp>
      <xdr:nvSpPr>
        <xdr:cNvPr id="6" name="TextBox 7"/>
        <xdr:cNvSpPr txBox="1">
          <a:spLocks noChangeArrowheads="1"/>
        </xdr:cNvSpPr>
      </xdr:nvSpPr>
      <xdr:spPr>
        <a:xfrm>
          <a:off x="14011275" y="1220152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19050</xdr:colOff>
      <xdr:row>50</xdr:row>
      <xdr:rowOff>219075</xdr:rowOff>
    </xdr:from>
    <xdr:ext cx="28575" cy="133350"/>
    <xdr:sp>
      <xdr:nvSpPr>
        <xdr:cNvPr id="7" name="TextBox 8"/>
        <xdr:cNvSpPr txBox="1">
          <a:spLocks noChangeArrowheads="1"/>
        </xdr:cNvSpPr>
      </xdr:nvSpPr>
      <xdr:spPr>
        <a:xfrm flipH="1">
          <a:off x="13811250" y="1295400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47</xdr:row>
      <xdr:rowOff>180975</xdr:rowOff>
    </xdr:from>
    <xdr:ext cx="152400" cy="323850"/>
    <xdr:sp>
      <xdr:nvSpPr>
        <xdr:cNvPr id="8" name="TextBox 9"/>
        <xdr:cNvSpPr txBox="1">
          <a:spLocks noChangeArrowheads="1"/>
        </xdr:cNvSpPr>
      </xdr:nvSpPr>
      <xdr:spPr>
        <a:xfrm>
          <a:off x="13735050" y="1217295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0</xdr:colOff>
      <xdr:row>49</xdr:row>
      <xdr:rowOff>133350</xdr:rowOff>
    </xdr:from>
    <xdr:ext cx="238125" cy="581025"/>
    <xdr:sp>
      <xdr:nvSpPr>
        <xdr:cNvPr id="9" name="TextBox 10"/>
        <xdr:cNvSpPr txBox="1">
          <a:spLocks noChangeArrowheads="1"/>
        </xdr:cNvSpPr>
      </xdr:nvSpPr>
      <xdr:spPr>
        <a:xfrm flipH="1" flipV="1">
          <a:off x="13792200" y="12620625"/>
          <a:ext cx="2381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49</xdr:row>
      <xdr:rowOff>180975</xdr:rowOff>
    </xdr:from>
    <xdr:ext cx="152400" cy="323850"/>
    <xdr:sp>
      <xdr:nvSpPr>
        <xdr:cNvPr id="10" name="TextBox 11"/>
        <xdr:cNvSpPr txBox="1">
          <a:spLocks noChangeArrowheads="1"/>
        </xdr:cNvSpPr>
      </xdr:nvSpPr>
      <xdr:spPr>
        <a:xfrm>
          <a:off x="13735050" y="1266825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123825</xdr:colOff>
      <xdr:row>50</xdr:row>
      <xdr:rowOff>28575</xdr:rowOff>
    </xdr:from>
    <xdr:ext cx="152400" cy="323850"/>
    <xdr:sp>
      <xdr:nvSpPr>
        <xdr:cNvPr id="11" name="TextBox 12"/>
        <xdr:cNvSpPr txBox="1">
          <a:spLocks noChangeArrowheads="1"/>
        </xdr:cNvSpPr>
      </xdr:nvSpPr>
      <xdr:spPr>
        <a:xfrm>
          <a:off x="13916025" y="127635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295275</xdr:colOff>
      <xdr:row>55</xdr:row>
      <xdr:rowOff>38100</xdr:rowOff>
    </xdr:from>
    <xdr:ext cx="28575" cy="66675"/>
    <xdr:sp>
      <xdr:nvSpPr>
        <xdr:cNvPr id="12" name="TextBox 13"/>
        <xdr:cNvSpPr txBox="1">
          <a:spLocks noChangeArrowheads="1"/>
        </xdr:cNvSpPr>
      </xdr:nvSpPr>
      <xdr:spPr>
        <a:xfrm>
          <a:off x="14087475" y="14020800"/>
          <a:ext cx="285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48</xdr:row>
      <xdr:rowOff>180975</xdr:rowOff>
    </xdr:from>
    <xdr:ext cx="152400" cy="323850"/>
    <xdr:sp>
      <xdr:nvSpPr>
        <xdr:cNvPr id="13" name="TextBox 14"/>
        <xdr:cNvSpPr txBox="1">
          <a:spLocks noChangeArrowheads="1"/>
        </xdr:cNvSpPr>
      </xdr:nvSpPr>
      <xdr:spPr>
        <a:xfrm>
          <a:off x="13735050" y="124206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48</xdr:row>
      <xdr:rowOff>180975</xdr:rowOff>
    </xdr:from>
    <xdr:ext cx="152400" cy="323850"/>
    <xdr:sp>
      <xdr:nvSpPr>
        <xdr:cNvPr id="14" name="TextBox 15"/>
        <xdr:cNvSpPr txBox="1">
          <a:spLocks noChangeArrowheads="1"/>
        </xdr:cNvSpPr>
      </xdr:nvSpPr>
      <xdr:spPr>
        <a:xfrm>
          <a:off x="13735050" y="124206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61</xdr:col>
      <xdr:colOff>295275</xdr:colOff>
      <xdr:row>55</xdr:row>
      <xdr:rowOff>38100</xdr:rowOff>
    </xdr:from>
    <xdr:ext cx="28575" cy="66675"/>
    <xdr:sp>
      <xdr:nvSpPr>
        <xdr:cNvPr id="15" name="TextBox 22"/>
        <xdr:cNvSpPr txBox="1">
          <a:spLocks noChangeArrowheads="1"/>
        </xdr:cNvSpPr>
      </xdr:nvSpPr>
      <xdr:spPr>
        <a:xfrm>
          <a:off x="14801850" y="14020800"/>
          <a:ext cx="285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61</xdr:col>
      <xdr:colOff>295275</xdr:colOff>
      <xdr:row>55</xdr:row>
      <xdr:rowOff>38100</xdr:rowOff>
    </xdr:from>
    <xdr:ext cx="28575" cy="66675"/>
    <xdr:sp>
      <xdr:nvSpPr>
        <xdr:cNvPr id="16" name="TextBox 23"/>
        <xdr:cNvSpPr txBox="1">
          <a:spLocks noChangeArrowheads="1"/>
        </xdr:cNvSpPr>
      </xdr:nvSpPr>
      <xdr:spPr>
        <a:xfrm>
          <a:off x="14801850" y="14020800"/>
          <a:ext cx="285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247650</xdr:colOff>
      <xdr:row>50</xdr:row>
      <xdr:rowOff>190500</xdr:rowOff>
    </xdr:from>
    <xdr:ext cx="152400" cy="323850"/>
    <xdr:sp>
      <xdr:nvSpPr>
        <xdr:cNvPr id="17" name="TextBox 24"/>
        <xdr:cNvSpPr txBox="1">
          <a:spLocks noChangeArrowheads="1"/>
        </xdr:cNvSpPr>
      </xdr:nvSpPr>
      <xdr:spPr>
        <a:xfrm>
          <a:off x="13744575" y="1292542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50</xdr:row>
      <xdr:rowOff>180975</xdr:rowOff>
    </xdr:from>
    <xdr:ext cx="152400" cy="323850"/>
    <xdr:sp>
      <xdr:nvSpPr>
        <xdr:cNvPr id="18" name="TextBox 25"/>
        <xdr:cNvSpPr txBox="1">
          <a:spLocks noChangeArrowheads="1"/>
        </xdr:cNvSpPr>
      </xdr:nvSpPr>
      <xdr:spPr>
        <a:xfrm>
          <a:off x="13735050" y="129159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7">
      <selection activeCell="C13" sqref="C13"/>
    </sheetView>
  </sheetViews>
  <sheetFormatPr defaultColWidth="9.140625" defaultRowHeight="25.5" customHeight="1"/>
  <cols>
    <col min="1" max="1" width="6.57421875" style="110" customWidth="1"/>
    <col min="2" max="2" width="29.421875" style="110" customWidth="1"/>
    <col min="3" max="5" width="9.57421875" style="110" customWidth="1"/>
    <col min="6" max="6" width="10.421875" style="110" customWidth="1"/>
    <col min="7" max="7" width="9.140625" style="110" customWidth="1"/>
    <col min="8" max="8" width="9.28125" style="110" customWidth="1"/>
    <col min="9" max="9" width="8.8515625" style="110" customWidth="1"/>
    <col min="10" max="11" width="8.7109375" style="110" customWidth="1"/>
    <col min="12" max="12" width="11.8515625" style="110" customWidth="1"/>
    <col min="13" max="13" width="8.57421875" style="109" customWidth="1"/>
    <col min="14" max="14" width="8.421875" style="110" customWidth="1"/>
    <col min="15" max="16384" width="9.140625" style="111" customWidth="1"/>
  </cols>
  <sheetData>
    <row r="1" spans="1:3" ht="25.5" customHeight="1">
      <c r="A1" s="108" t="s">
        <v>344</v>
      </c>
      <c r="B1" s="109"/>
      <c r="C1" s="109"/>
    </row>
    <row r="2" spans="1:3" ht="25.5" customHeight="1">
      <c r="A2" s="108"/>
      <c r="B2" s="109"/>
      <c r="C2" s="109"/>
    </row>
    <row r="3" spans="1:14" s="109" customFormat="1" ht="25.5" customHeight="1">
      <c r="A3" s="112" t="s">
        <v>156</v>
      </c>
      <c r="B3" s="112" t="s">
        <v>122</v>
      </c>
      <c r="C3" s="112" t="s">
        <v>23</v>
      </c>
      <c r="D3" s="112" t="s">
        <v>27</v>
      </c>
      <c r="E3" s="112" t="s">
        <v>29</v>
      </c>
      <c r="F3" s="702" t="s">
        <v>154</v>
      </c>
      <c r="G3" s="703"/>
      <c r="H3" s="112" t="s">
        <v>27</v>
      </c>
      <c r="I3" s="112" t="s">
        <v>27</v>
      </c>
      <c r="J3" s="112" t="s">
        <v>29</v>
      </c>
      <c r="K3" s="112" t="s">
        <v>145</v>
      </c>
      <c r="L3" s="112" t="s">
        <v>146</v>
      </c>
      <c r="M3" s="112"/>
      <c r="N3" s="112" t="s">
        <v>250</v>
      </c>
    </row>
    <row r="4" spans="1:14" s="109" customFormat="1" ht="25.5" customHeight="1">
      <c r="A4" s="121" t="s">
        <v>155</v>
      </c>
      <c r="B4" s="121"/>
      <c r="C4" s="121"/>
      <c r="D4" s="121"/>
      <c r="E4" s="121" t="s">
        <v>30</v>
      </c>
      <c r="F4" s="121" t="s">
        <v>150</v>
      </c>
      <c r="G4" s="121" t="s">
        <v>150</v>
      </c>
      <c r="H4" s="121" t="s">
        <v>150</v>
      </c>
      <c r="I4" s="121" t="s">
        <v>242</v>
      </c>
      <c r="J4" s="121" t="s">
        <v>143</v>
      </c>
      <c r="K4" s="121" t="s">
        <v>76</v>
      </c>
      <c r="L4" s="121" t="s">
        <v>147</v>
      </c>
      <c r="M4" s="121" t="s">
        <v>20</v>
      </c>
      <c r="N4" s="121" t="s">
        <v>249</v>
      </c>
    </row>
    <row r="5" spans="1:14" s="109" customFormat="1" ht="25.5" customHeight="1">
      <c r="A5" s="113"/>
      <c r="B5" s="113"/>
      <c r="C5" s="113"/>
      <c r="D5" s="113"/>
      <c r="E5" s="122"/>
      <c r="F5" s="113" t="s">
        <v>157</v>
      </c>
      <c r="G5" s="113" t="s">
        <v>153</v>
      </c>
      <c r="H5" s="113" t="s">
        <v>153</v>
      </c>
      <c r="I5" s="113"/>
      <c r="J5" s="113" t="s">
        <v>144</v>
      </c>
      <c r="K5" s="113" t="s">
        <v>123</v>
      </c>
      <c r="L5" s="113" t="s">
        <v>124</v>
      </c>
      <c r="M5" s="113"/>
      <c r="N5" s="113"/>
    </row>
    <row r="6" spans="1:14" ht="25.5" customHeight="1">
      <c r="A6" s="114">
        <v>1</v>
      </c>
      <c r="B6" s="114" t="s">
        <v>125</v>
      </c>
      <c r="C6" s="114">
        <v>2299</v>
      </c>
      <c r="D6" s="114">
        <v>794</v>
      </c>
      <c r="E6" s="114">
        <v>878</v>
      </c>
      <c r="F6" s="114">
        <v>90</v>
      </c>
      <c r="G6" s="114">
        <v>1881</v>
      </c>
      <c r="H6" s="114">
        <v>623</v>
      </c>
      <c r="I6" s="114">
        <v>26</v>
      </c>
      <c r="J6" s="114">
        <v>75</v>
      </c>
      <c r="K6" s="114">
        <v>29</v>
      </c>
      <c r="L6" s="114">
        <v>16</v>
      </c>
      <c r="M6" s="115">
        <f>SUM(C6:L6)</f>
        <v>6711</v>
      </c>
      <c r="N6" s="371">
        <f>M6/M$13*100</f>
        <v>72.38701326717721</v>
      </c>
    </row>
    <row r="7" spans="1:14" ht="25.5" customHeight="1">
      <c r="A7" s="116">
        <v>2</v>
      </c>
      <c r="B7" s="116" t="s">
        <v>126</v>
      </c>
      <c r="C7" s="116">
        <v>500</v>
      </c>
      <c r="D7" s="116">
        <v>175</v>
      </c>
      <c r="E7" s="116">
        <v>418</v>
      </c>
      <c r="F7" s="116">
        <v>65</v>
      </c>
      <c r="G7" s="116">
        <v>426</v>
      </c>
      <c r="H7" s="116">
        <v>159</v>
      </c>
      <c r="I7" s="116">
        <v>6</v>
      </c>
      <c r="J7" s="116">
        <v>7</v>
      </c>
      <c r="K7" s="116">
        <v>0</v>
      </c>
      <c r="L7" s="116">
        <v>0</v>
      </c>
      <c r="M7" s="115">
        <f aca="true" t="shared" si="0" ref="M7:M12">SUM(C7:L7)</f>
        <v>1756</v>
      </c>
      <c r="N7" s="371">
        <f aca="true" t="shared" si="1" ref="N7:N13">M7/M$13*100</f>
        <v>18.940783087045627</v>
      </c>
    </row>
    <row r="8" spans="1:14" ht="25.5" customHeight="1">
      <c r="A8" s="116">
        <v>3</v>
      </c>
      <c r="B8" s="148" t="s">
        <v>127</v>
      </c>
      <c r="C8" s="116">
        <v>6</v>
      </c>
      <c r="D8" s="116">
        <v>235</v>
      </c>
      <c r="E8" s="116">
        <v>0</v>
      </c>
      <c r="F8" s="148">
        <v>0</v>
      </c>
      <c r="G8" s="342">
        <v>165</v>
      </c>
      <c r="H8" s="116">
        <v>0</v>
      </c>
      <c r="I8" s="116">
        <v>32</v>
      </c>
      <c r="J8" s="116">
        <v>2</v>
      </c>
      <c r="K8" s="116">
        <v>0</v>
      </c>
      <c r="L8" s="116">
        <v>1</v>
      </c>
      <c r="M8" s="115">
        <f t="shared" si="0"/>
        <v>441</v>
      </c>
      <c r="N8" s="371">
        <f t="shared" si="1"/>
        <v>4.756768417646424</v>
      </c>
    </row>
    <row r="9" spans="1:14" ht="25.5" customHeight="1">
      <c r="A9" s="116">
        <v>4</v>
      </c>
      <c r="B9" s="116" t="s">
        <v>128</v>
      </c>
      <c r="C9" s="116">
        <v>17</v>
      </c>
      <c r="D9" s="116">
        <v>57</v>
      </c>
      <c r="E9" s="116">
        <v>15</v>
      </c>
      <c r="F9" s="116">
        <v>3</v>
      </c>
      <c r="G9" s="116">
        <v>20</v>
      </c>
      <c r="H9" s="116">
        <v>163</v>
      </c>
      <c r="I9" s="116">
        <v>5</v>
      </c>
      <c r="J9" s="116">
        <v>0</v>
      </c>
      <c r="K9" s="116">
        <v>4</v>
      </c>
      <c r="L9" s="116">
        <v>0</v>
      </c>
      <c r="M9" s="115">
        <f t="shared" si="0"/>
        <v>284</v>
      </c>
      <c r="N9" s="371">
        <f t="shared" si="1"/>
        <v>3.0633157156725273</v>
      </c>
    </row>
    <row r="10" spans="1:14" ht="25.5" customHeight="1">
      <c r="A10" s="116">
        <v>5</v>
      </c>
      <c r="B10" s="116" t="s">
        <v>129</v>
      </c>
      <c r="C10" s="116">
        <v>9</v>
      </c>
      <c r="D10" s="116">
        <v>1</v>
      </c>
      <c r="E10" s="116">
        <v>0</v>
      </c>
      <c r="F10" s="116">
        <v>1</v>
      </c>
      <c r="G10" s="116">
        <v>26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5">
        <f t="shared" si="0"/>
        <v>37</v>
      </c>
      <c r="N10" s="371">
        <f t="shared" si="1"/>
        <v>0.3990939488728293</v>
      </c>
    </row>
    <row r="11" spans="1:14" ht="25.5" customHeight="1">
      <c r="A11" s="116">
        <v>6</v>
      </c>
      <c r="B11" s="116" t="s">
        <v>130</v>
      </c>
      <c r="C11" s="116">
        <v>1</v>
      </c>
      <c r="D11" s="116">
        <v>7</v>
      </c>
      <c r="E11" s="116">
        <v>0</v>
      </c>
      <c r="F11" s="116">
        <v>0</v>
      </c>
      <c r="G11" s="116">
        <v>17</v>
      </c>
      <c r="H11" s="116">
        <v>0</v>
      </c>
      <c r="I11" s="116">
        <v>0</v>
      </c>
      <c r="J11" s="116">
        <v>0</v>
      </c>
      <c r="K11" s="116">
        <v>3</v>
      </c>
      <c r="L11" s="116">
        <v>0</v>
      </c>
      <c r="M11" s="115">
        <f t="shared" si="0"/>
        <v>28</v>
      </c>
      <c r="N11" s="371">
        <f t="shared" si="1"/>
        <v>0.3020170423902492</v>
      </c>
    </row>
    <row r="12" spans="1:14" ht="25.5" customHeight="1">
      <c r="A12" s="116">
        <v>7</v>
      </c>
      <c r="B12" s="116" t="s">
        <v>131</v>
      </c>
      <c r="C12" s="116">
        <v>0</v>
      </c>
      <c r="D12" s="116">
        <v>1</v>
      </c>
      <c r="E12" s="116">
        <v>0</v>
      </c>
      <c r="F12" s="116">
        <v>0</v>
      </c>
      <c r="G12" s="116">
        <v>12</v>
      </c>
      <c r="H12" s="116">
        <v>0</v>
      </c>
      <c r="I12" s="116">
        <v>0</v>
      </c>
      <c r="J12" s="116">
        <v>0</v>
      </c>
      <c r="K12" s="116">
        <v>1</v>
      </c>
      <c r="L12" s="116">
        <v>0</v>
      </c>
      <c r="M12" s="115">
        <f t="shared" si="0"/>
        <v>14</v>
      </c>
      <c r="N12" s="371">
        <f t="shared" si="1"/>
        <v>0.1510085211951246</v>
      </c>
    </row>
    <row r="13" spans="1:14" s="137" customFormat="1" ht="25.5" customHeight="1">
      <c r="A13" s="135"/>
      <c r="B13" s="136" t="s">
        <v>20</v>
      </c>
      <c r="C13" s="136">
        <f>SUM(C6:C12)</f>
        <v>2832</v>
      </c>
      <c r="D13" s="136">
        <f>SUM(D6:D12)</f>
        <v>1270</v>
      </c>
      <c r="E13" s="136">
        <f aca="true" t="shared" si="2" ref="E13:L13">SUM(E6:E12)</f>
        <v>1311</v>
      </c>
      <c r="F13" s="136">
        <f t="shared" si="2"/>
        <v>159</v>
      </c>
      <c r="G13" s="136">
        <f t="shared" si="2"/>
        <v>2547</v>
      </c>
      <c r="H13" s="136">
        <f t="shared" si="2"/>
        <v>945</v>
      </c>
      <c r="I13" s="136">
        <f t="shared" si="2"/>
        <v>69</v>
      </c>
      <c r="J13" s="136">
        <f t="shared" si="2"/>
        <v>84</v>
      </c>
      <c r="K13" s="136">
        <f t="shared" si="2"/>
        <v>37</v>
      </c>
      <c r="L13" s="136">
        <f t="shared" si="2"/>
        <v>17</v>
      </c>
      <c r="M13" s="136">
        <f>SUM(M6:M12)</f>
        <v>9271</v>
      </c>
      <c r="N13" s="372">
        <f t="shared" si="1"/>
        <v>100</v>
      </c>
    </row>
    <row r="14" spans="1:14" s="137" customFormat="1" ht="25.5" customHeight="1">
      <c r="A14" s="367"/>
      <c r="B14" s="368" t="s">
        <v>248</v>
      </c>
      <c r="C14" s="369">
        <f>C13/$M13*100</f>
        <v>30.5468665731852</v>
      </c>
      <c r="D14" s="369">
        <f aca="true" t="shared" si="3" ref="D14:M14">D13/$M13*100</f>
        <v>13.698630136986301</v>
      </c>
      <c r="E14" s="369">
        <f t="shared" si="3"/>
        <v>14.140869377629167</v>
      </c>
      <c r="F14" s="369">
        <f t="shared" si="3"/>
        <v>1.7150253478589148</v>
      </c>
      <c r="G14" s="369">
        <f t="shared" si="3"/>
        <v>27.472764534570164</v>
      </c>
      <c r="H14" s="369">
        <f t="shared" si="3"/>
        <v>10.19307518067091</v>
      </c>
      <c r="I14" s="369">
        <f t="shared" si="3"/>
        <v>0.7442562830331141</v>
      </c>
      <c r="J14" s="369">
        <f t="shared" si="3"/>
        <v>0.9060511271707474</v>
      </c>
      <c r="K14" s="369">
        <f t="shared" si="3"/>
        <v>0.3990939488728293</v>
      </c>
      <c r="L14" s="369">
        <f t="shared" si="3"/>
        <v>0.1833674900226513</v>
      </c>
      <c r="M14" s="370">
        <f t="shared" si="3"/>
        <v>100</v>
      </c>
      <c r="N14" s="371"/>
    </row>
    <row r="15" spans="1:14" ht="25.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  <c r="N15" s="117"/>
    </row>
    <row r="16" spans="2:11" ht="22.5" customHeight="1">
      <c r="B16" s="58" t="s">
        <v>345</v>
      </c>
      <c r="K16" s="149"/>
    </row>
    <row r="17" spans="2:11" ht="18" customHeight="1">
      <c r="B17" s="58"/>
      <c r="K17" s="149"/>
    </row>
    <row r="18" spans="2:11" ht="25.5" customHeight="1">
      <c r="B18" s="149" t="s">
        <v>178</v>
      </c>
      <c r="H18" s="151"/>
      <c r="I18" s="151"/>
      <c r="K18" s="151" t="s">
        <v>331</v>
      </c>
    </row>
    <row r="20" spans="1:13" ht="25.5" customHeight="1">
      <c r="A20" s="119"/>
      <c r="B20" s="111"/>
      <c r="C20" s="389"/>
      <c r="D20" s="389"/>
      <c r="E20" s="389"/>
      <c r="F20" s="389"/>
      <c r="G20" s="389"/>
      <c r="K20" s="109"/>
      <c r="M20" s="150"/>
    </row>
    <row r="21" ht="25.5" customHeight="1">
      <c r="M21" s="120"/>
    </row>
    <row r="22" ht="21.75">
      <c r="N22" s="373"/>
    </row>
    <row r="23" ht="21.75">
      <c r="N23" s="373"/>
    </row>
    <row r="24" ht="21.75">
      <c r="N24" s="373"/>
    </row>
    <row r="25" ht="21.75">
      <c r="N25" s="373"/>
    </row>
    <row r="26" ht="21.75">
      <c r="N26" s="373"/>
    </row>
    <row r="27" ht="21.75">
      <c r="N27" s="373"/>
    </row>
    <row r="28" ht="21.75">
      <c r="N28" s="373"/>
    </row>
    <row r="29" ht="21.75">
      <c r="N29" s="373"/>
    </row>
  </sheetData>
  <mergeCells count="1">
    <mergeCell ref="F3:G3"/>
  </mergeCells>
  <printOptions/>
  <pageMargins left="0.5905511811023623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8"/>
  <sheetViews>
    <sheetView workbookViewId="0" topLeftCell="D1">
      <selection activeCell="P8" sqref="P8"/>
    </sheetView>
  </sheetViews>
  <sheetFormatPr defaultColWidth="9.140625" defaultRowHeight="24" customHeight="1"/>
  <cols>
    <col min="1" max="1" width="5.00390625" style="606" customWidth="1"/>
    <col min="2" max="2" width="38.421875" style="606" customWidth="1"/>
    <col min="3" max="19" width="3.421875" style="607" customWidth="1"/>
    <col min="20" max="22" width="4.140625" style="606" customWidth="1"/>
    <col min="23" max="23" width="4.421875" style="606" customWidth="1"/>
    <col min="24" max="24" width="7.57421875" style="606" customWidth="1"/>
    <col min="25" max="16384" width="9.140625" style="606" customWidth="1"/>
  </cols>
  <sheetData>
    <row r="1" spans="1:24" ht="36" customHeight="1">
      <c r="A1" s="817" t="s">
        <v>346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818"/>
      <c r="S1" s="818"/>
      <c r="T1" s="818"/>
      <c r="U1" s="819"/>
      <c r="V1" s="819"/>
      <c r="W1" s="819"/>
      <c r="X1" s="819"/>
    </row>
    <row r="2" spans="1:24" ht="22.5" customHeight="1">
      <c r="A2" s="632" t="s">
        <v>156</v>
      </c>
      <c r="B2" s="631" t="s">
        <v>0</v>
      </c>
      <c r="C2" s="820" t="s">
        <v>312</v>
      </c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7"/>
      <c r="P2" s="821" t="s">
        <v>347</v>
      </c>
      <c r="Q2" s="822"/>
      <c r="R2" s="822"/>
      <c r="S2" s="823"/>
      <c r="T2" s="824" t="s">
        <v>315</v>
      </c>
      <c r="U2" s="825"/>
      <c r="V2" s="825"/>
      <c r="W2" s="825"/>
      <c r="X2" s="826"/>
    </row>
    <row r="3" spans="1:24" ht="22.5" customHeight="1">
      <c r="A3" s="651"/>
      <c r="B3" s="652"/>
      <c r="C3" s="827" t="s">
        <v>24</v>
      </c>
      <c r="D3" s="827"/>
      <c r="E3" s="827"/>
      <c r="F3" s="827"/>
      <c r="G3" s="828" t="s">
        <v>25</v>
      </c>
      <c r="H3" s="828"/>
      <c r="I3" s="828"/>
      <c r="J3" s="829"/>
      <c r="K3" s="820" t="s">
        <v>26</v>
      </c>
      <c r="L3" s="828"/>
      <c r="M3" s="828"/>
      <c r="N3" s="828"/>
      <c r="O3" s="829"/>
      <c r="P3" s="828"/>
      <c r="Q3" s="828"/>
      <c r="R3" s="828"/>
      <c r="S3" s="829"/>
      <c r="T3" s="816"/>
      <c r="U3" s="787"/>
      <c r="V3" s="787"/>
      <c r="W3" s="787"/>
      <c r="X3" s="788"/>
    </row>
    <row r="4" spans="1:24" ht="22.5" customHeight="1">
      <c r="A4" s="653"/>
      <c r="B4" s="654"/>
      <c r="C4" s="655" t="s">
        <v>259</v>
      </c>
      <c r="D4" s="655" t="s">
        <v>260</v>
      </c>
      <c r="E4" s="655" t="s">
        <v>261</v>
      </c>
      <c r="F4" s="655" t="s">
        <v>20</v>
      </c>
      <c r="G4" s="655" t="s">
        <v>259</v>
      </c>
      <c r="H4" s="655" t="s">
        <v>260</v>
      </c>
      <c r="I4" s="655" t="s">
        <v>261</v>
      </c>
      <c r="J4" s="655" t="s">
        <v>20</v>
      </c>
      <c r="K4" s="655" t="s">
        <v>313</v>
      </c>
      <c r="L4" s="655" t="s">
        <v>259</v>
      </c>
      <c r="M4" s="655" t="s">
        <v>260</v>
      </c>
      <c r="N4" s="655" t="s">
        <v>261</v>
      </c>
      <c r="O4" s="655" t="s">
        <v>20</v>
      </c>
      <c r="P4" s="655" t="s">
        <v>313</v>
      </c>
      <c r="Q4" s="655" t="s">
        <v>260</v>
      </c>
      <c r="R4" s="655" t="s">
        <v>261</v>
      </c>
      <c r="S4" s="655" t="s">
        <v>20</v>
      </c>
      <c r="T4" s="655" t="s">
        <v>313</v>
      </c>
      <c r="U4" s="655" t="s">
        <v>259</v>
      </c>
      <c r="V4" s="655" t="s">
        <v>260</v>
      </c>
      <c r="W4" s="655" t="s">
        <v>261</v>
      </c>
      <c r="X4" s="655" t="s">
        <v>20</v>
      </c>
    </row>
    <row r="5" spans="1:24" ht="24.75" customHeight="1">
      <c r="A5" s="656">
        <v>1</v>
      </c>
      <c r="B5" s="657" t="s">
        <v>3</v>
      </c>
      <c r="C5" s="658">
        <v>0</v>
      </c>
      <c r="D5" s="658">
        <v>0</v>
      </c>
      <c r="E5" s="658">
        <v>0</v>
      </c>
      <c r="F5" s="658">
        <f>SUM(C5:E5)</f>
        <v>0</v>
      </c>
      <c r="G5" s="658">
        <v>0</v>
      </c>
      <c r="H5" s="658">
        <v>0</v>
      </c>
      <c r="I5" s="658">
        <v>0</v>
      </c>
      <c r="J5" s="658">
        <f>SUM(G5:I5)</f>
        <v>0</v>
      </c>
      <c r="K5" s="658">
        <v>1</v>
      </c>
      <c r="L5" s="658">
        <v>0</v>
      </c>
      <c r="M5" s="658">
        <v>0</v>
      </c>
      <c r="N5" s="658">
        <v>0</v>
      </c>
      <c r="O5" s="658">
        <f>SUM(K5:N5)</f>
        <v>1</v>
      </c>
      <c r="P5" s="658">
        <v>0</v>
      </c>
      <c r="Q5" s="658">
        <v>0</v>
      </c>
      <c r="R5" s="658">
        <v>0</v>
      </c>
      <c r="S5" s="658">
        <f>SUM(P5:R5)</f>
        <v>0</v>
      </c>
      <c r="T5" s="658">
        <f>SUM(K5)</f>
        <v>1</v>
      </c>
      <c r="U5" s="658">
        <f aca="true" t="shared" si="0" ref="U5:X6">SUM(C5,G5,L5,P5)</f>
        <v>0</v>
      </c>
      <c r="V5" s="658">
        <f t="shared" si="0"/>
        <v>0</v>
      </c>
      <c r="W5" s="658">
        <f t="shared" si="0"/>
        <v>0</v>
      </c>
      <c r="X5" s="659">
        <f t="shared" si="0"/>
        <v>1</v>
      </c>
    </row>
    <row r="6" spans="1:24" ht="24.75" customHeight="1">
      <c r="A6" s="660">
        <v>2</v>
      </c>
      <c r="B6" s="661" t="s">
        <v>348</v>
      </c>
      <c r="C6" s="662">
        <v>0</v>
      </c>
      <c r="D6" s="662">
        <v>0</v>
      </c>
      <c r="E6" s="662">
        <v>1</v>
      </c>
      <c r="F6" s="662">
        <f>SUM(C6:E6)</f>
        <v>1</v>
      </c>
      <c r="G6" s="662">
        <v>0</v>
      </c>
      <c r="H6" s="662">
        <v>0</v>
      </c>
      <c r="I6" s="662">
        <v>0</v>
      </c>
      <c r="J6" s="662">
        <f>SUM(G6:I6)</f>
        <v>0</v>
      </c>
      <c r="K6" s="662">
        <v>0</v>
      </c>
      <c r="L6" s="662">
        <v>0</v>
      </c>
      <c r="M6" s="662">
        <v>0</v>
      </c>
      <c r="N6" s="662">
        <v>0</v>
      </c>
      <c r="O6" s="662">
        <f>SUM(K6:N6)</f>
        <v>0</v>
      </c>
      <c r="P6" s="662">
        <v>0</v>
      </c>
      <c r="Q6" s="662">
        <v>0</v>
      </c>
      <c r="R6" s="662">
        <v>0</v>
      </c>
      <c r="S6" s="662">
        <f>SUM(P6:R6)</f>
        <v>0</v>
      </c>
      <c r="T6" s="662">
        <f>SUM(K6)</f>
        <v>0</v>
      </c>
      <c r="U6" s="662">
        <f t="shared" si="0"/>
        <v>0</v>
      </c>
      <c r="V6" s="662">
        <f t="shared" si="0"/>
        <v>0</v>
      </c>
      <c r="W6" s="662">
        <f t="shared" si="0"/>
        <v>1</v>
      </c>
      <c r="X6" s="663">
        <f t="shared" si="0"/>
        <v>1</v>
      </c>
    </row>
    <row r="7" spans="1:24" s="212" customFormat="1" ht="24.75" customHeight="1">
      <c r="A7" s="604"/>
      <c r="B7" s="605" t="s">
        <v>20</v>
      </c>
      <c r="C7" s="236">
        <f aca="true" t="shared" si="1" ref="C7:X7">SUM(C5:C6)</f>
        <v>0</v>
      </c>
      <c r="D7" s="236">
        <f t="shared" si="1"/>
        <v>0</v>
      </c>
      <c r="E7" s="236">
        <f t="shared" si="1"/>
        <v>1</v>
      </c>
      <c r="F7" s="236">
        <f t="shared" si="1"/>
        <v>1</v>
      </c>
      <c r="G7" s="236">
        <f t="shared" si="1"/>
        <v>0</v>
      </c>
      <c r="H7" s="236">
        <f t="shared" si="1"/>
        <v>0</v>
      </c>
      <c r="I7" s="236">
        <f t="shared" si="1"/>
        <v>0</v>
      </c>
      <c r="J7" s="236">
        <f t="shared" si="1"/>
        <v>0</v>
      </c>
      <c r="K7" s="236">
        <f t="shared" si="1"/>
        <v>1</v>
      </c>
      <c r="L7" s="236">
        <f t="shared" si="1"/>
        <v>0</v>
      </c>
      <c r="M7" s="236">
        <f t="shared" si="1"/>
        <v>0</v>
      </c>
      <c r="N7" s="236">
        <f t="shared" si="1"/>
        <v>0</v>
      </c>
      <c r="O7" s="236">
        <f t="shared" si="1"/>
        <v>1</v>
      </c>
      <c r="P7" s="236">
        <f t="shared" si="1"/>
        <v>0</v>
      </c>
      <c r="Q7" s="236">
        <f t="shared" si="1"/>
        <v>0</v>
      </c>
      <c r="R7" s="236">
        <f t="shared" si="1"/>
        <v>0</v>
      </c>
      <c r="S7" s="236">
        <f t="shared" si="1"/>
        <v>0</v>
      </c>
      <c r="T7" s="236">
        <f t="shared" si="1"/>
        <v>1</v>
      </c>
      <c r="U7" s="236">
        <f t="shared" si="1"/>
        <v>0</v>
      </c>
      <c r="V7" s="236">
        <f t="shared" si="1"/>
        <v>0</v>
      </c>
      <c r="W7" s="236">
        <f t="shared" si="1"/>
        <v>1</v>
      </c>
      <c r="X7" s="236">
        <f t="shared" si="1"/>
        <v>2</v>
      </c>
    </row>
    <row r="8" ht="24" customHeight="1">
      <c r="M8" s="608" t="s">
        <v>349</v>
      </c>
    </row>
  </sheetData>
  <mergeCells count="9">
    <mergeCell ref="T3:X3"/>
    <mergeCell ref="A1:X1"/>
    <mergeCell ref="C2:O2"/>
    <mergeCell ref="P2:S2"/>
    <mergeCell ref="T2:X2"/>
    <mergeCell ref="C3:F3"/>
    <mergeCell ref="G3:J3"/>
    <mergeCell ref="K3:O3"/>
    <mergeCell ref="P3:S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D16"/>
  <sheetViews>
    <sheetView workbookViewId="0" topLeftCell="A1">
      <selection activeCell="D7" sqref="D7"/>
    </sheetView>
  </sheetViews>
  <sheetFormatPr defaultColWidth="9.140625" defaultRowHeight="21.75"/>
  <cols>
    <col min="1" max="1" width="5.28125" style="212" customWidth="1"/>
    <col min="2" max="2" width="60.28125" style="212" customWidth="1"/>
    <col min="3" max="18" width="3.8515625" style="614" customWidth="1"/>
    <col min="19" max="19" width="7.57421875" style="615" customWidth="1"/>
    <col min="20" max="16384" width="9.140625" style="212" customWidth="1"/>
  </cols>
  <sheetData>
    <row r="2" spans="1:30" s="512" customFormat="1" ht="39.75" customHeight="1">
      <c r="A2" s="833" t="s">
        <v>350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664"/>
      <c r="U2" s="664"/>
      <c r="V2" s="664"/>
      <c r="W2" s="664"/>
      <c r="X2" s="664"/>
      <c r="Y2" s="664"/>
      <c r="Z2" s="664"/>
      <c r="AA2" s="664"/>
      <c r="AB2" s="664"/>
      <c r="AC2" s="664"/>
      <c r="AD2" s="664"/>
    </row>
    <row r="3" spans="1:19" s="668" customFormat="1" ht="20.25">
      <c r="A3" s="665" t="s">
        <v>156</v>
      </c>
      <c r="B3" s="666" t="s">
        <v>0</v>
      </c>
      <c r="C3" s="835" t="s">
        <v>312</v>
      </c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 t="s">
        <v>351</v>
      </c>
      <c r="P3" s="832"/>
      <c r="Q3" s="832"/>
      <c r="R3" s="832"/>
      <c r="S3" s="666"/>
    </row>
    <row r="4" spans="1:19" s="512" customFormat="1" ht="21">
      <c r="A4" s="669"/>
      <c r="B4" s="669"/>
      <c r="C4" s="830" t="s">
        <v>24</v>
      </c>
      <c r="D4" s="831"/>
      <c r="E4" s="831"/>
      <c r="F4" s="831"/>
      <c r="G4" s="830" t="s">
        <v>25</v>
      </c>
      <c r="H4" s="831"/>
      <c r="I4" s="831"/>
      <c r="J4" s="831"/>
      <c r="K4" s="830" t="s">
        <v>26</v>
      </c>
      <c r="L4" s="831"/>
      <c r="M4" s="831"/>
      <c r="N4" s="831"/>
      <c r="O4" s="830" t="s">
        <v>24</v>
      </c>
      <c r="P4" s="831"/>
      <c r="Q4" s="831"/>
      <c r="R4" s="831"/>
      <c r="S4" s="670" t="s">
        <v>20</v>
      </c>
    </row>
    <row r="5" spans="1:19" s="512" customFormat="1" ht="22.5" customHeight="1">
      <c r="A5" s="671"/>
      <c r="B5" s="673"/>
      <c r="C5" s="667" t="s">
        <v>259</v>
      </c>
      <c r="D5" s="667" t="s">
        <v>260</v>
      </c>
      <c r="E5" s="667" t="s">
        <v>261</v>
      </c>
      <c r="F5" s="667" t="s">
        <v>20</v>
      </c>
      <c r="G5" s="667" t="s">
        <v>259</v>
      </c>
      <c r="H5" s="667" t="s">
        <v>260</v>
      </c>
      <c r="I5" s="667" t="s">
        <v>261</v>
      </c>
      <c r="J5" s="667" t="s">
        <v>20</v>
      </c>
      <c r="K5" s="667" t="s">
        <v>259</v>
      </c>
      <c r="L5" s="667" t="s">
        <v>260</v>
      </c>
      <c r="M5" s="667" t="s">
        <v>261</v>
      </c>
      <c r="N5" s="667" t="s">
        <v>20</v>
      </c>
      <c r="O5" s="667" t="s">
        <v>259</v>
      </c>
      <c r="P5" s="667" t="s">
        <v>260</v>
      </c>
      <c r="Q5" s="667" t="s">
        <v>261</v>
      </c>
      <c r="R5" s="667" t="s">
        <v>20</v>
      </c>
      <c r="S5" s="674"/>
    </row>
    <row r="6" spans="1:19" s="512" customFormat="1" ht="21">
      <c r="A6" s="675">
        <v>1</v>
      </c>
      <c r="B6" s="676" t="s">
        <v>352</v>
      </c>
      <c r="C6" s="677">
        <v>0</v>
      </c>
      <c r="D6" s="677">
        <v>0</v>
      </c>
      <c r="E6" s="677">
        <v>1</v>
      </c>
      <c r="F6" s="677">
        <f aca="true" t="shared" si="0" ref="F6:F12">SUM(C6:E6)</f>
        <v>1</v>
      </c>
      <c r="G6" s="677">
        <v>0</v>
      </c>
      <c r="H6" s="677">
        <v>0</v>
      </c>
      <c r="I6" s="677">
        <v>0</v>
      </c>
      <c r="J6" s="677">
        <f aca="true" t="shared" si="1" ref="J6:J12">SUM(G6:I6)</f>
        <v>0</v>
      </c>
      <c r="K6" s="677">
        <v>0</v>
      </c>
      <c r="L6" s="677">
        <v>0</v>
      </c>
      <c r="M6" s="677">
        <v>0</v>
      </c>
      <c r="N6" s="677">
        <f aca="true" t="shared" si="2" ref="N6:N12">SUM(K6:M6)</f>
        <v>0</v>
      </c>
      <c r="O6" s="677">
        <v>0</v>
      </c>
      <c r="P6" s="677">
        <v>0</v>
      </c>
      <c r="Q6" s="677">
        <v>0</v>
      </c>
      <c r="R6" s="677">
        <f aca="true" t="shared" si="3" ref="R6:R12">SUM(O6:Q6)</f>
        <v>0</v>
      </c>
      <c r="S6" s="678">
        <f aca="true" t="shared" si="4" ref="S6:S12">SUM(N6,J6,F6,R6)</f>
        <v>1</v>
      </c>
    </row>
    <row r="7" spans="1:19" s="512" customFormat="1" ht="21">
      <c r="A7" s="675">
        <v>2</v>
      </c>
      <c r="B7" s="679" t="s">
        <v>353</v>
      </c>
      <c r="C7" s="677">
        <v>0</v>
      </c>
      <c r="D7" s="677">
        <v>0</v>
      </c>
      <c r="E7" s="677">
        <v>1</v>
      </c>
      <c r="F7" s="677">
        <f t="shared" si="0"/>
        <v>1</v>
      </c>
      <c r="G7" s="677">
        <v>0</v>
      </c>
      <c r="H7" s="677">
        <v>0</v>
      </c>
      <c r="I7" s="677">
        <v>0</v>
      </c>
      <c r="J7" s="677">
        <f t="shared" si="1"/>
        <v>0</v>
      </c>
      <c r="K7" s="677">
        <v>0</v>
      </c>
      <c r="L7" s="677">
        <v>0</v>
      </c>
      <c r="M7" s="677">
        <v>0</v>
      </c>
      <c r="N7" s="677">
        <f t="shared" si="2"/>
        <v>0</v>
      </c>
      <c r="O7" s="677">
        <v>0</v>
      </c>
      <c r="P7" s="677">
        <v>0</v>
      </c>
      <c r="Q7" s="677">
        <v>0</v>
      </c>
      <c r="R7" s="677">
        <f t="shared" si="3"/>
        <v>0</v>
      </c>
      <c r="S7" s="678">
        <f t="shared" si="4"/>
        <v>1</v>
      </c>
    </row>
    <row r="8" spans="1:19" s="512" customFormat="1" ht="21">
      <c r="A8" s="675">
        <v>3</v>
      </c>
      <c r="B8" s="680" t="s">
        <v>12</v>
      </c>
      <c r="C8" s="677">
        <v>0</v>
      </c>
      <c r="D8" s="677">
        <v>0</v>
      </c>
      <c r="E8" s="677">
        <v>0</v>
      </c>
      <c r="F8" s="677">
        <f t="shared" si="0"/>
        <v>0</v>
      </c>
      <c r="G8" s="677">
        <v>1</v>
      </c>
      <c r="H8" s="677">
        <v>0</v>
      </c>
      <c r="I8" s="677">
        <v>0</v>
      </c>
      <c r="J8" s="677">
        <f t="shared" si="1"/>
        <v>1</v>
      </c>
      <c r="K8" s="677">
        <v>0</v>
      </c>
      <c r="L8" s="677">
        <v>0</v>
      </c>
      <c r="M8" s="677">
        <v>0</v>
      </c>
      <c r="N8" s="677">
        <f t="shared" si="2"/>
        <v>0</v>
      </c>
      <c r="O8" s="677">
        <v>0</v>
      </c>
      <c r="P8" s="677">
        <v>0</v>
      </c>
      <c r="Q8" s="677">
        <v>0</v>
      </c>
      <c r="R8" s="677">
        <f t="shared" si="3"/>
        <v>0</v>
      </c>
      <c r="S8" s="678">
        <f t="shared" si="4"/>
        <v>1</v>
      </c>
    </row>
    <row r="9" spans="1:19" s="512" customFormat="1" ht="21">
      <c r="A9" s="675">
        <v>4</v>
      </c>
      <c r="B9" s="679" t="s">
        <v>13</v>
      </c>
      <c r="C9" s="677">
        <v>1</v>
      </c>
      <c r="D9" s="677">
        <v>0</v>
      </c>
      <c r="E9" s="677">
        <v>0</v>
      </c>
      <c r="F9" s="677">
        <f t="shared" si="0"/>
        <v>1</v>
      </c>
      <c r="G9" s="677">
        <v>0</v>
      </c>
      <c r="H9" s="677">
        <v>0</v>
      </c>
      <c r="I9" s="677">
        <v>0</v>
      </c>
      <c r="J9" s="677">
        <f t="shared" si="1"/>
        <v>0</v>
      </c>
      <c r="K9" s="677">
        <v>0</v>
      </c>
      <c r="L9" s="677">
        <v>0</v>
      </c>
      <c r="M9" s="677">
        <v>0</v>
      </c>
      <c r="N9" s="677">
        <f t="shared" si="2"/>
        <v>0</v>
      </c>
      <c r="O9" s="677">
        <v>0</v>
      </c>
      <c r="P9" s="677">
        <v>0</v>
      </c>
      <c r="Q9" s="677">
        <v>0</v>
      </c>
      <c r="R9" s="677">
        <f t="shared" si="3"/>
        <v>0</v>
      </c>
      <c r="S9" s="678">
        <f t="shared" si="4"/>
        <v>1</v>
      </c>
    </row>
    <row r="10" spans="1:19" s="512" customFormat="1" ht="21">
      <c r="A10" s="675">
        <v>5</v>
      </c>
      <c r="B10" s="679" t="s">
        <v>271</v>
      </c>
      <c r="C10" s="677">
        <v>0</v>
      </c>
      <c r="D10" s="677">
        <v>1</v>
      </c>
      <c r="E10" s="677">
        <v>0</v>
      </c>
      <c r="F10" s="677">
        <f t="shared" si="0"/>
        <v>1</v>
      </c>
      <c r="G10" s="677">
        <v>0</v>
      </c>
      <c r="H10" s="677">
        <v>0</v>
      </c>
      <c r="I10" s="677">
        <v>0</v>
      </c>
      <c r="J10" s="677">
        <f t="shared" si="1"/>
        <v>0</v>
      </c>
      <c r="K10" s="677">
        <v>0</v>
      </c>
      <c r="L10" s="677">
        <v>0</v>
      </c>
      <c r="M10" s="677">
        <v>0</v>
      </c>
      <c r="N10" s="677">
        <f t="shared" si="2"/>
        <v>0</v>
      </c>
      <c r="O10" s="677">
        <v>0</v>
      </c>
      <c r="P10" s="677">
        <v>0</v>
      </c>
      <c r="Q10" s="677">
        <v>0</v>
      </c>
      <c r="R10" s="677">
        <f t="shared" si="3"/>
        <v>0</v>
      </c>
      <c r="S10" s="678">
        <f t="shared" si="4"/>
        <v>1</v>
      </c>
    </row>
    <row r="11" spans="1:19" s="512" customFormat="1" ht="21">
      <c r="A11" s="675">
        <v>6</v>
      </c>
      <c r="B11" s="679" t="s">
        <v>354</v>
      </c>
      <c r="C11" s="677">
        <v>0</v>
      </c>
      <c r="D11" s="677">
        <v>0</v>
      </c>
      <c r="E11" s="677">
        <v>0</v>
      </c>
      <c r="F11" s="677">
        <f t="shared" si="0"/>
        <v>0</v>
      </c>
      <c r="G11" s="677">
        <v>0</v>
      </c>
      <c r="H11" s="677">
        <v>1</v>
      </c>
      <c r="I11" s="677">
        <v>0</v>
      </c>
      <c r="J11" s="677">
        <f t="shared" si="1"/>
        <v>1</v>
      </c>
      <c r="K11" s="677">
        <v>1</v>
      </c>
      <c r="L11" s="677">
        <v>0</v>
      </c>
      <c r="M11" s="677">
        <v>0</v>
      </c>
      <c r="N11" s="677">
        <f t="shared" si="2"/>
        <v>1</v>
      </c>
      <c r="O11" s="677">
        <v>0</v>
      </c>
      <c r="P11" s="677">
        <v>0</v>
      </c>
      <c r="Q11" s="677">
        <v>0</v>
      </c>
      <c r="R11" s="677">
        <f t="shared" si="3"/>
        <v>0</v>
      </c>
      <c r="S11" s="681">
        <f t="shared" si="4"/>
        <v>2</v>
      </c>
    </row>
    <row r="12" spans="1:19" s="512" customFormat="1" ht="20.25" customHeight="1">
      <c r="A12" s="675">
        <v>7</v>
      </c>
      <c r="B12" s="682" t="s">
        <v>355</v>
      </c>
      <c r="C12" s="677">
        <v>0</v>
      </c>
      <c r="D12" s="677">
        <v>2</v>
      </c>
      <c r="E12" s="677">
        <v>0</v>
      </c>
      <c r="F12" s="677">
        <f t="shared" si="0"/>
        <v>2</v>
      </c>
      <c r="G12" s="677">
        <v>0</v>
      </c>
      <c r="H12" s="677">
        <v>0</v>
      </c>
      <c r="I12" s="677">
        <v>0</v>
      </c>
      <c r="J12" s="677">
        <f t="shared" si="1"/>
        <v>0</v>
      </c>
      <c r="K12" s="677">
        <v>0</v>
      </c>
      <c r="L12" s="677">
        <v>0</v>
      </c>
      <c r="M12" s="677">
        <v>0</v>
      </c>
      <c r="N12" s="677">
        <f t="shared" si="2"/>
        <v>0</v>
      </c>
      <c r="O12" s="677">
        <v>0</v>
      </c>
      <c r="P12" s="677">
        <v>0</v>
      </c>
      <c r="Q12" s="677">
        <v>0</v>
      </c>
      <c r="R12" s="677">
        <f t="shared" si="3"/>
        <v>0</v>
      </c>
      <c r="S12" s="681">
        <f t="shared" si="4"/>
        <v>2</v>
      </c>
    </row>
    <row r="13" spans="1:19" s="512" customFormat="1" ht="21">
      <c r="A13" s="675"/>
      <c r="B13" s="683"/>
      <c r="C13" s="677"/>
      <c r="D13" s="677"/>
      <c r="E13" s="677"/>
      <c r="F13" s="677"/>
      <c r="G13" s="677"/>
      <c r="H13" s="677"/>
      <c r="I13" s="677"/>
      <c r="J13" s="677"/>
      <c r="K13" s="677"/>
      <c r="L13" s="677"/>
      <c r="M13" s="677"/>
      <c r="N13" s="677"/>
      <c r="O13" s="677"/>
      <c r="P13" s="677"/>
      <c r="Q13" s="677"/>
      <c r="R13" s="677"/>
      <c r="S13" s="681"/>
    </row>
    <row r="14" spans="1:19" s="512" customFormat="1" ht="21">
      <c r="A14" s="684"/>
      <c r="B14" s="685" t="s">
        <v>20</v>
      </c>
      <c r="C14" s="686">
        <f>SUM(C6:C13)</f>
        <v>1</v>
      </c>
      <c r="D14" s="686">
        <f aca="true" t="shared" si="5" ref="D14:S14">SUM(D6:D13)</f>
        <v>3</v>
      </c>
      <c r="E14" s="686">
        <f t="shared" si="5"/>
        <v>2</v>
      </c>
      <c r="F14" s="686">
        <f t="shared" si="5"/>
        <v>6</v>
      </c>
      <c r="G14" s="686">
        <f t="shared" si="5"/>
        <v>1</v>
      </c>
      <c r="H14" s="686">
        <f t="shared" si="5"/>
        <v>1</v>
      </c>
      <c r="I14" s="686">
        <f t="shared" si="5"/>
        <v>0</v>
      </c>
      <c r="J14" s="686">
        <f t="shared" si="5"/>
        <v>2</v>
      </c>
      <c r="K14" s="686">
        <f t="shared" si="5"/>
        <v>1</v>
      </c>
      <c r="L14" s="686">
        <f t="shared" si="5"/>
        <v>0</v>
      </c>
      <c r="M14" s="686">
        <f t="shared" si="5"/>
        <v>0</v>
      </c>
      <c r="N14" s="686">
        <f t="shared" si="5"/>
        <v>1</v>
      </c>
      <c r="O14" s="686">
        <f t="shared" si="5"/>
        <v>0</v>
      </c>
      <c r="P14" s="686">
        <f t="shared" si="5"/>
        <v>0</v>
      </c>
      <c r="Q14" s="686">
        <f t="shared" si="5"/>
        <v>0</v>
      </c>
      <c r="R14" s="686">
        <f t="shared" si="5"/>
        <v>0</v>
      </c>
      <c r="S14" s="686">
        <f t="shared" si="5"/>
        <v>9</v>
      </c>
    </row>
    <row r="15" spans="3:19" s="512" customFormat="1" ht="21">
      <c r="C15" s="516"/>
      <c r="D15" s="687" t="s">
        <v>349</v>
      </c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688"/>
      <c r="Q15" s="516"/>
      <c r="R15" s="516"/>
      <c r="S15" s="689"/>
    </row>
    <row r="16" ht="21.75">
      <c r="B16" s="234"/>
    </row>
  </sheetData>
  <mergeCells count="7">
    <mergeCell ref="O3:R3"/>
    <mergeCell ref="A2:S2"/>
    <mergeCell ref="C3:N3"/>
    <mergeCell ref="C4:F4"/>
    <mergeCell ref="G4:J4"/>
    <mergeCell ref="K4:N4"/>
    <mergeCell ref="O4:R4"/>
  </mergeCells>
  <printOptions/>
  <pageMargins left="1.4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28"/>
  <sheetViews>
    <sheetView tabSelected="1" workbookViewId="0" topLeftCell="A1">
      <pane ySplit="4" topLeftCell="BM20" activePane="bottomLeft" state="frozen"/>
      <selection pane="topLeft" activeCell="A1" sqref="A1"/>
      <selection pane="bottomLeft" activeCell="G22" sqref="G22"/>
    </sheetView>
  </sheetViews>
  <sheetFormatPr defaultColWidth="9.140625" defaultRowHeight="21.75"/>
  <cols>
    <col min="1" max="1" width="4.421875" style="212" customWidth="1"/>
    <col min="2" max="2" width="34.28125" style="212" customWidth="1"/>
    <col min="3" max="14" width="4.28125" style="614" customWidth="1"/>
    <col min="15" max="15" width="6.140625" style="615" customWidth="1"/>
    <col min="16" max="16384" width="9.140625" style="212" customWidth="1"/>
  </cols>
  <sheetData>
    <row r="2" ht="21.75">
      <c r="B2" s="609" t="s">
        <v>356</v>
      </c>
    </row>
    <row r="3" spans="1:15" ht="21.75">
      <c r="A3" s="690" t="s">
        <v>156</v>
      </c>
      <c r="B3" s="610" t="s">
        <v>0</v>
      </c>
      <c r="C3" s="820" t="s">
        <v>314</v>
      </c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7"/>
      <c r="O3" s="616" t="s">
        <v>20</v>
      </c>
    </row>
    <row r="4" spans="1:15" ht="21.75">
      <c r="A4" s="617"/>
      <c r="B4" s="611"/>
      <c r="C4" s="827" t="s">
        <v>24</v>
      </c>
      <c r="D4" s="836"/>
      <c r="E4" s="836"/>
      <c r="F4" s="836"/>
      <c r="G4" s="827" t="s">
        <v>25</v>
      </c>
      <c r="H4" s="836"/>
      <c r="I4" s="836"/>
      <c r="J4" s="836"/>
      <c r="K4" s="827" t="s">
        <v>26</v>
      </c>
      <c r="L4" s="836"/>
      <c r="M4" s="836"/>
      <c r="N4" s="836"/>
      <c r="O4" s="618"/>
    </row>
    <row r="5" spans="1:15" ht="22.5" customHeight="1">
      <c r="A5" s="619"/>
      <c r="B5" s="691"/>
      <c r="C5" s="612" t="s">
        <v>259</v>
      </c>
      <c r="D5" s="612" t="s">
        <v>260</v>
      </c>
      <c r="E5" s="612" t="s">
        <v>261</v>
      </c>
      <c r="F5" s="633" t="s">
        <v>20</v>
      </c>
      <c r="G5" s="612" t="s">
        <v>259</v>
      </c>
      <c r="H5" s="612" t="s">
        <v>260</v>
      </c>
      <c r="I5" s="612" t="s">
        <v>261</v>
      </c>
      <c r="J5" s="633" t="s">
        <v>20</v>
      </c>
      <c r="K5" s="612" t="s">
        <v>259</v>
      </c>
      <c r="L5" s="612" t="s">
        <v>260</v>
      </c>
      <c r="M5" s="612" t="s">
        <v>261</v>
      </c>
      <c r="N5" s="633" t="s">
        <v>20</v>
      </c>
      <c r="O5" s="620"/>
    </row>
    <row r="6" spans="1:15" ht="22.5" customHeight="1">
      <c r="A6" s="621"/>
      <c r="B6" s="692" t="s">
        <v>185</v>
      </c>
      <c r="C6" s="622">
        <f aca="true" t="shared" si="0" ref="C6:O6">SUM(C7:C14)</f>
        <v>0</v>
      </c>
      <c r="D6" s="622">
        <f t="shared" si="0"/>
        <v>0</v>
      </c>
      <c r="E6" s="622">
        <f t="shared" si="0"/>
        <v>2</v>
      </c>
      <c r="F6" s="693">
        <f t="shared" si="0"/>
        <v>2</v>
      </c>
      <c r="G6" s="622">
        <f t="shared" si="0"/>
        <v>2</v>
      </c>
      <c r="H6" s="622">
        <f t="shared" si="0"/>
        <v>3</v>
      </c>
      <c r="I6" s="622">
        <f t="shared" si="0"/>
        <v>0</v>
      </c>
      <c r="J6" s="693">
        <f t="shared" si="0"/>
        <v>5</v>
      </c>
      <c r="K6" s="622">
        <f t="shared" si="0"/>
        <v>3</v>
      </c>
      <c r="L6" s="622">
        <f t="shared" si="0"/>
        <v>0</v>
      </c>
      <c r="M6" s="622">
        <f t="shared" si="0"/>
        <v>0</v>
      </c>
      <c r="N6" s="693">
        <f t="shared" si="0"/>
        <v>3</v>
      </c>
      <c r="O6" s="622">
        <f t="shared" si="0"/>
        <v>10</v>
      </c>
    </row>
    <row r="7" spans="1:15" ht="22.5" customHeight="1">
      <c r="A7" s="694">
        <v>1</v>
      </c>
      <c r="B7" s="695" t="s">
        <v>5</v>
      </c>
      <c r="C7" s="624">
        <v>0</v>
      </c>
      <c r="D7" s="624">
        <v>0</v>
      </c>
      <c r="E7" s="625">
        <v>0</v>
      </c>
      <c r="F7" s="696">
        <f aca="true" t="shared" si="1" ref="F7:F14">SUM(C7:E7)</f>
        <v>0</v>
      </c>
      <c r="G7" s="624">
        <v>0</v>
      </c>
      <c r="H7" s="624">
        <v>0</v>
      </c>
      <c r="I7" s="624">
        <v>0</v>
      </c>
      <c r="J7" s="696">
        <f aca="true" t="shared" si="2" ref="J7:J14">SUM(G7:I7)</f>
        <v>0</v>
      </c>
      <c r="K7" s="624">
        <v>2</v>
      </c>
      <c r="L7" s="624">
        <v>0</v>
      </c>
      <c r="M7" s="624">
        <v>0</v>
      </c>
      <c r="N7" s="696">
        <f aca="true" t="shared" si="3" ref="N7:N14">SUM(K7:M7)</f>
        <v>2</v>
      </c>
      <c r="O7" s="623">
        <f aca="true" t="shared" si="4" ref="O7:O14">SUM(N7,J7,F7)</f>
        <v>2</v>
      </c>
    </row>
    <row r="8" spans="1:15" ht="21.75">
      <c r="A8" s="694">
        <v>2</v>
      </c>
      <c r="B8" s="697" t="s">
        <v>357</v>
      </c>
      <c r="C8" s="624">
        <v>0</v>
      </c>
      <c r="D8" s="624">
        <v>0</v>
      </c>
      <c r="E8" s="624">
        <v>1</v>
      </c>
      <c r="F8" s="696">
        <f t="shared" si="1"/>
        <v>1</v>
      </c>
      <c r="G8" s="624">
        <v>1</v>
      </c>
      <c r="H8" s="624">
        <v>0</v>
      </c>
      <c r="I8" s="624">
        <v>0</v>
      </c>
      <c r="J8" s="696">
        <f t="shared" si="2"/>
        <v>1</v>
      </c>
      <c r="K8" s="624">
        <v>0</v>
      </c>
      <c r="L8" s="624">
        <v>0</v>
      </c>
      <c r="M8" s="624">
        <v>0</v>
      </c>
      <c r="N8" s="696">
        <f t="shared" si="3"/>
        <v>0</v>
      </c>
      <c r="O8" s="623">
        <f t="shared" si="4"/>
        <v>2</v>
      </c>
    </row>
    <row r="9" spans="1:15" ht="21.75">
      <c r="A9" s="694">
        <v>3</v>
      </c>
      <c r="B9" s="698" t="s">
        <v>9</v>
      </c>
      <c r="C9" s="624">
        <v>0</v>
      </c>
      <c r="D9" s="624">
        <v>0</v>
      </c>
      <c r="E9" s="624">
        <v>1</v>
      </c>
      <c r="F9" s="696">
        <f t="shared" si="1"/>
        <v>1</v>
      </c>
      <c r="G9" s="624">
        <v>0</v>
      </c>
      <c r="H9" s="624">
        <v>0</v>
      </c>
      <c r="I9" s="624">
        <v>0</v>
      </c>
      <c r="J9" s="696">
        <f t="shared" si="2"/>
        <v>0</v>
      </c>
      <c r="K9" s="624">
        <v>0</v>
      </c>
      <c r="L9" s="624">
        <v>0</v>
      </c>
      <c r="M9" s="624">
        <v>0</v>
      </c>
      <c r="N9" s="696">
        <f t="shared" si="3"/>
        <v>0</v>
      </c>
      <c r="O9" s="623">
        <f t="shared" si="4"/>
        <v>1</v>
      </c>
    </row>
    <row r="10" spans="1:15" ht="21.75">
      <c r="A10" s="694">
        <v>4</v>
      </c>
      <c r="B10" s="698" t="s">
        <v>12</v>
      </c>
      <c r="C10" s="624">
        <v>0</v>
      </c>
      <c r="D10" s="624">
        <v>0</v>
      </c>
      <c r="E10" s="624">
        <v>0</v>
      </c>
      <c r="F10" s="696">
        <f t="shared" si="1"/>
        <v>0</v>
      </c>
      <c r="G10" s="624">
        <v>0</v>
      </c>
      <c r="H10" s="624">
        <v>1</v>
      </c>
      <c r="I10" s="624">
        <v>0</v>
      </c>
      <c r="J10" s="696">
        <f t="shared" si="2"/>
        <v>1</v>
      </c>
      <c r="K10" s="624">
        <v>0</v>
      </c>
      <c r="L10" s="624">
        <v>0</v>
      </c>
      <c r="M10" s="624">
        <v>0</v>
      </c>
      <c r="N10" s="696">
        <f t="shared" si="3"/>
        <v>0</v>
      </c>
      <c r="O10" s="623">
        <f t="shared" si="4"/>
        <v>1</v>
      </c>
    </row>
    <row r="11" spans="1:15" ht="21.75">
      <c r="A11" s="694">
        <v>5</v>
      </c>
      <c r="B11" s="698" t="s">
        <v>13</v>
      </c>
      <c r="C11" s="624">
        <v>0</v>
      </c>
      <c r="D11" s="624">
        <v>0</v>
      </c>
      <c r="E11" s="624">
        <v>0</v>
      </c>
      <c r="F11" s="696">
        <f t="shared" si="1"/>
        <v>0</v>
      </c>
      <c r="G11" s="624">
        <v>0</v>
      </c>
      <c r="H11" s="624">
        <v>1</v>
      </c>
      <c r="I11" s="624">
        <v>0</v>
      </c>
      <c r="J11" s="696">
        <f t="shared" si="2"/>
        <v>1</v>
      </c>
      <c r="K11" s="624">
        <v>0</v>
      </c>
      <c r="L11" s="624">
        <v>0</v>
      </c>
      <c r="M11" s="624">
        <v>0</v>
      </c>
      <c r="N11" s="696">
        <f t="shared" si="3"/>
        <v>0</v>
      </c>
      <c r="O11" s="623">
        <f t="shared" si="4"/>
        <v>1</v>
      </c>
    </row>
    <row r="12" spans="1:15" ht="21.75">
      <c r="A12" s="694">
        <v>6</v>
      </c>
      <c r="B12" s="698" t="s">
        <v>358</v>
      </c>
      <c r="C12" s="624">
        <v>0</v>
      </c>
      <c r="D12" s="624">
        <v>0</v>
      </c>
      <c r="E12" s="624">
        <v>0</v>
      </c>
      <c r="F12" s="696">
        <f t="shared" si="1"/>
        <v>0</v>
      </c>
      <c r="G12" s="624">
        <v>0</v>
      </c>
      <c r="H12" s="624">
        <v>0</v>
      </c>
      <c r="I12" s="624">
        <v>0</v>
      </c>
      <c r="J12" s="696">
        <f t="shared" si="2"/>
        <v>0</v>
      </c>
      <c r="K12" s="624">
        <v>1</v>
      </c>
      <c r="L12" s="624">
        <v>0</v>
      </c>
      <c r="M12" s="624">
        <v>0</v>
      </c>
      <c r="N12" s="696">
        <f t="shared" si="3"/>
        <v>1</v>
      </c>
      <c r="O12" s="623">
        <f t="shared" si="4"/>
        <v>1</v>
      </c>
    </row>
    <row r="13" spans="1:15" ht="21.75">
      <c r="A13" s="694">
        <v>7</v>
      </c>
      <c r="B13" s="698" t="s">
        <v>38</v>
      </c>
      <c r="C13" s="624">
        <v>0</v>
      </c>
      <c r="D13" s="624">
        <v>0</v>
      </c>
      <c r="E13" s="624">
        <v>0</v>
      </c>
      <c r="F13" s="696">
        <f t="shared" si="1"/>
        <v>0</v>
      </c>
      <c r="G13" s="624">
        <v>1</v>
      </c>
      <c r="H13" s="624">
        <v>0</v>
      </c>
      <c r="I13" s="624">
        <v>0</v>
      </c>
      <c r="J13" s="696">
        <f t="shared" si="2"/>
        <v>1</v>
      </c>
      <c r="K13" s="624">
        <v>0</v>
      </c>
      <c r="L13" s="624">
        <v>0</v>
      </c>
      <c r="M13" s="624">
        <v>0</v>
      </c>
      <c r="N13" s="696">
        <f t="shared" si="3"/>
        <v>0</v>
      </c>
      <c r="O13" s="623">
        <f t="shared" si="4"/>
        <v>1</v>
      </c>
    </row>
    <row r="14" spans="1:15" ht="21.75">
      <c r="A14" s="694">
        <v>8</v>
      </c>
      <c r="B14" s="698" t="s">
        <v>19</v>
      </c>
      <c r="C14" s="624">
        <v>0</v>
      </c>
      <c r="D14" s="624">
        <v>0</v>
      </c>
      <c r="E14" s="624">
        <v>0</v>
      </c>
      <c r="F14" s="696">
        <f t="shared" si="1"/>
        <v>0</v>
      </c>
      <c r="G14" s="624">
        <v>0</v>
      </c>
      <c r="H14" s="624">
        <v>1</v>
      </c>
      <c r="I14" s="624">
        <v>0</v>
      </c>
      <c r="J14" s="696">
        <f t="shared" si="2"/>
        <v>1</v>
      </c>
      <c r="K14" s="624">
        <v>0</v>
      </c>
      <c r="L14" s="624">
        <v>0</v>
      </c>
      <c r="M14" s="624">
        <v>0</v>
      </c>
      <c r="N14" s="696">
        <f t="shared" si="3"/>
        <v>0</v>
      </c>
      <c r="O14" s="623">
        <f t="shared" si="4"/>
        <v>1</v>
      </c>
    </row>
    <row r="15" spans="1:15" ht="21.75">
      <c r="A15" s="228"/>
      <c r="B15" s="699" t="s">
        <v>186</v>
      </c>
      <c r="C15" s="622">
        <f>SUM(C16:C20)</f>
        <v>3</v>
      </c>
      <c r="D15" s="622">
        <f aca="true" t="shared" si="5" ref="D15:O15">SUM(D16:D20)</f>
        <v>14</v>
      </c>
      <c r="E15" s="622">
        <f t="shared" si="5"/>
        <v>1</v>
      </c>
      <c r="F15" s="693">
        <f t="shared" si="5"/>
        <v>18</v>
      </c>
      <c r="G15" s="622">
        <f t="shared" si="5"/>
        <v>1</v>
      </c>
      <c r="H15" s="622">
        <f t="shared" si="5"/>
        <v>0</v>
      </c>
      <c r="I15" s="622">
        <f t="shared" si="5"/>
        <v>0</v>
      </c>
      <c r="J15" s="693">
        <f t="shared" si="5"/>
        <v>1</v>
      </c>
      <c r="K15" s="622">
        <f t="shared" si="5"/>
        <v>0</v>
      </c>
      <c r="L15" s="622">
        <f t="shared" si="5"/>
        <v>0</v>
      </c>
      <c r="M15" s="622">
        <f t="shared" si="5"/>
        <v>0</v>
      </c>
      <c r="N15" s="693">
        <f t="shared" si="5"/>
        <v>0</v>
      </c>
      <c r="O15" s="622">
        <f t="shared" si="5"/>
        <v>19</v>
      </c>
    </row>
    <row r="16" spans="1:15" ht="21.75">
      <c r="A16" s="224">
        <v>9</v>
      </c>
      <c r="B16" s="700" t="s">
        <v>194</v>
      </c>
      <c r="C16" s="624">
        <v>0</v>
      </c>
      <c r="D16" s="624">
        <v>1</v>
      </c>
      <c r="E16" s="624">
        <v>0</v>
      </c>
      <c r="F16" s="696">
        <f>SUM(C16:E16)</f>
        <v>1</v>
      </c>
      <c r="G16" s="624">
        <v>0</v>
      </c>
      <c r="H16" s="624">
        <v>0</v>
      </c>
      <c r="I16" s="624">
        <v>0</v>
      </c>
      <c r="J16" s="696">
        <f>SUM(G16:I16)</f>
        <v>0</v>
      </c>
      <c r="K16" s="624">
        <v>0</v>
      </c>
      <c r="L16" s="624">
        <v>0</v>
      </c>
      <c r="M16" s="624">
        <v>0</v>
      </c>
      <c r="N16" s="696">
        <f>SUM(K16:M16)</f>
        <v>0</v>
      </c>
      <c r="O16" s="623">
        <f>SUM(N16,J16,F16)</f>
        <v>1</v>
      </c>
    </row>
    <row r="17" spans="1:15" ht="21.75">
      <c r="A17" s="224">
        <v>10</v>
      </c>
      <c r="B17" s="700" t="s">
        <v>184</v>
      </c>
      <c r="C17" s="624">
        <v>0</v>
      </c>
      <c r="D17" s="624">
        <v>0</v>
      </c>
      <c r="E17" s="624">
        <v>0</v>
      </c>
      <c r="F17" s="696">
        <f>SUM(C17:E17)</f>
        <v>0</v>
      </c>
      <c r="G17" s="624">
        <v>1</v>
      </c>
      <c r="H17" s="624">
        <v>0</v>
      </c>
      <c r="I17" s="624">
        <v>0</v>
      </c>
      <c r="J17" s="696">
        <f>SUM(G17:I17)</f>
        <v>1</v>
      </c>
      <c r="K17" s="624">
        <v>0</v>
      </c>
      <c r="L17" s="624">
        <v>0</v>
      </c>
      <c r="M17" s="624">
        <v>0</v>
      </c>
      <c r="N17" s="696">
        <f>SUM(K17:M17)</f>
        <v>0</v>
      </c>
      <c r="O17" s="623">
        <f>SUM(N17,J17,F17)</f>
        <v>1</v>
      </c>
    </row>
    <row r="18" spans="1:15" ht="21.75">
      <c r="A18" s="224">
        <v>11</v>
      </c>
      <c r="B18" s="700" t="s">
        <v>195</v>
      </c>
      <c r="C18" s="624">
        <v>0</v>
      </c>
      <c r="D18" s="624">
        <v>6</v>
      </c>
      <c r="E18" s="624">
        <v>0</v>
      </c>
      <c r="F18" s="696">
        <f>SUM(C18:E18)</f>
        <v>6</v>
      </c>
      <c r="G18" s="624">
        <v>0</v>
      </c>
      <c r="H18" s="624">
        <v>0</v>
      </c>
      <c r="I18" s="624">
        <v>0</v>
      </c>
      <c r="J18" s="696">
        <f>SUM(G18:I18)</f>
        <v>0</v>
      </c>
      <c r="K18" s="624">
        <v>0</v>
      </c>
      <c r="L18" s="624">
        <v>0</v>
      </c>
      <c r="M18" s="624">
        <v>0</v>
      </c>
      <c r="N18" s="696">
        <f>SUM(K18:M18)</f>
        <v>0</v>
      </c>
      <c r="O18" s="623">
        <f>SUM(N18,J18,F18)</f>
        <v>6</v>
      </c>
    </row>
    <row r="19" spans="1:15" ht="21.75">
      <c r="A19" s="224">
        <v>12</v>
      </c>
      <c r="B19" s="700" t="s">
        <v>196</v>
      </c>
      <c r="C19" s="624">
        <v>0</v>
      </c>
      <c r="D19" s="624">
        <v>7</v>
      </c>
      <c r="E19" s="624">
        <v>1</v>
      </c>
      <c r="F19" s="696">
        <f>SUM(C19:E19)</f>
        <v>8</v>
      </c>
      <c r="G19" s="624">
        <v>0</v>
      </c>
      <c r="H19" s="624">
        <v>0</v>
      </c>
      <c r="I19" s="624">
        <v>0</v>
      </c>
      <c r="J19" s="696">
        <f>SUM(G19:I19)</f>
        <v>0</v>
      </c>
      <c r="K19" s="624">
        <v>0</v>
      </c>
      <c r="L19" s="624">
        <v>0</v>
      </c>
      <c r="M19" s="624">
        <v>0</v>
      </c>
      <c r="N19" s="696">
        <f>SUM(K19:M19)</f>
        <v>0</v>
      </c>
      <c r="O19" s="623">
        <f>SUM(N19,J19,F19)</f>
        <v>8</v>
      </c>
    </row>
    <row r="20" spans="1:15" ht="21.75">
      <c r="A20" s="224">
        <v>13</v>
      </c>
      <c r="B20" s="700" t="s">
        <v>359</v>
      </c>
      <c r="C20" s="624">
        <v>3</v>
      </c>
      <c r="D20" s="624">
        <v>0</v>
      </c>
      <c r="E20" s="624">
        <v>0</v>
      </c>
      <c r="F20" s="696">
        <f>SUM(C20:E20)</f>
        <v>3</v>
      </c>
      <c r="G20" s="624">
        <v>0</v>
      </c>
      <c r="H20" s="624">
        <v>0</v>
      </c>
      <c r="I20" s="624">
        <v>0</v>
      </c>
      <c r="J20" s="696">
        <f>SUM(G20:I20)</f>
        <v>0</v>
      </c>
      <c r="K20" s="624">
        <v>0</v>
      </c>
      <c r="L20" s="624">
        <v>0</v>
      </c>
      <c r="M20" s="624">
        <v>0</v>
      </c>
      <c r="N20" s="696">
        <f>SUM(K20:M20)</f>
        <v>0</v>
      </c>
      <c r="O20" s="623">
        <f>SUM(N20,J20,F20)</f>
        <v>3</v>
      </c>
    </row>
    <row r="21" spans="1:15" ht="23.25" customHeight="1">
      <c r="A21" s="224"/>
      <c r="B21" s="699" t="s">
        <v>318</v>
      </c>
      <c r="C21" s="622">
        <f aca="true" t="shared" si="6" ref="C21:O21">SUM(C22:C22)</f>
        <v>0</v>
      </c>
      <c r="D21" s="622">
        <f t="shared" si="6"/>
        <v>0</v>
      </c>
      <c r="E21" s="622">
        <f t="shared" si="6"/>
        <v>0</v>
      </c>
      <c r="F21" s="693">
        <f t="shared" si="6"/>
        <v>0</v>
      </c>
      <c r="G21" s="622">
        <f t="shared" si="6"/>
        <v>0</v>
      </c>
      <c r="H21" s="622">
        <f t="shared" si="6"/>
        <v>0</v>
      </c>
      <c r="I21" s="622">
        <f t="shared" si="6"/>
        <v>0</v>
      </c>
      <c r="J21" s="693">
        <f t="shared" si="6"/>
        <v>0</v>
      </c>
      <c r="K21" s="622">
        <f t="shared" si="6"/>
        <v>0</v>
      </c>
      <c r="L21" s="622">
        <f t="shared" si="6"/>
        <v>0</v>
      </c>
      <c r="M21" s="622">
        <f t="shared" si="6"/>
        <v>0</v>
      </c>
      <c r="N21" s="693">
        <f t="shared" si="6"/>
        <v>0</v>
      </c>
      <c r="O21" s="622">
        <f t="shared" si="6"/>
        <v>0</v>
      </c>
    </row>
    <row r="22" spans="1:15" ht="21.75" customHeight="1">
      <c r="A22" s="224"/>
      <c r="B22" s="700" t="s">
        <v>360</v>
      </c>
      <c r="C22" s="613">
        <v>0</v>
      </c>
      <c r="D22" s="613">
        <v>0</v>
      </c>
      <c r="E22" s="613">
        <v>0</v>
      </c>
      <c r="F22" s="696">
        <f>SUM(C22:E22)</f>
        <v>0</v>
      </c>
      <c r="G22" s="613">
        <v>0</v>
      </c>
      <c r="H22" s="613">
        <v>0</v>
      </c>
      <c r="I22" s="613">
        <v>0</v>
      </c>
      <c r="J22" s="696">
        <f>SUM(G22:I22)</f>
        <v>0</v>
      </c>
      <c r="K22" s="613">
        <v>0</v>
      </c>
      <c r="L22" s="613">
        <v>0</v>
      </c>
      <c r="M22" s="613">
        <v>0</v>
      </c>
      <c r="N22" s="696">
        <f>SUM(K22:M22)</f>
        <v>0</v>
      </c>
      <c r="O22" s="623">
        <f>SUM(N22,J22,F22)</f>
        <v>0</v>
      </c>
    </row>
    <row r="23" spans="1:15" ht="23.25" customHeight="1">
      <c r="A23" s="224"/>
      <c r="B23" s="699" t="s">
        <v>187</v>
      </c>
      <c r="C23" s="622">
        <f aca="true" t="shared" si="7" ref="C23:O23">SUM(C24:C24)</f>
        <v>0</v>
      </c>
      <c r="D23" s="622">
        <f t="shared" si="7"/>
        <v>7</v>
      </c>
      <c r="E23" s="622">
        <f t="shared" si="7"/>
        <v>0</v>
      </c>
      <c r="F23" s="693">
        <f t="shared" si="7"/>
        <v>7</v>
      </c>
      <c r="G23" s="622">
        <f t="shared" si="7"/>
        <v>1</v>
      </c>
      <c r="H23" s="622">
        <f t="shared" si="7"/>
        <v>0</v>
      </c>
      <c r="I23" s="622">
        <f t="shared" si="7"/>
        <v>0</v>
      </c>
      <c r="J23" s="693">
        <f t="shared" si="7"/>
        <v>1</v>
      </c>
      <c r="K23" s="622">
        <f t="shared" si="7"/>
        <v>1</v>
      </c>
      <c r="L23" s="622">
        <f t="shared" si="7"/>
        <v>0</v>
      </c>
      <c r="M23" s="622">
        <f t="shared" si="7"/>
        <v>0</v>
      </c>
      <c r="N23" s="693">
        <f t="shared" si="7"/>
        <v>1</v>
      </c>
      <c r="O23" s="622">
        <f t="shared" si="7"/>
        <v>9</v>
      </c>
    </row>
    <row r="24" spans="1:15" ht="21.75" customHeight="1">
      <c r="A24" s="224">
        <v>14</v>
      </c>
      <c r="B24" s="700" t="s">
        <v>361</v>
      </c>
      <c r="C24" s="613">
        <v>0</v>
      </c>
      <c r="D24" s="613">
        <v>7</v>
      </c>
      <c r="E24" s="613">
        <v>0</v>
      </c>
      <c r="F24" s="696">
        <f>SUM(C24:E24)</f>
        <v>7</v>
      </c>
      <c r="G24" s="613">
        <v>1</v>
      </c>
      <c r="H24" s="613">
        <v>0</v>
      </c>
      <c r="I24" s="613">
        <v>0</v>
      </c>
      <c r="J24" s="696">
        <f>SUM(G24:I24)</f>
        <v>1</v>
      </c>
      <c r="K24" s="613">
        <v>1</v>
      </c>
      <c r="L24" s="613">
        <v>0</v>
      </c>
      <c r="M24" s="613">
        <v>0</v>
      </c>
      <c r="N24" s="696">
        <f>SUM(K24:M24)</f>
        <v>1</v>
      </c>
      <c r="O24" s="623">
        <f>SUM(N24,J24,F24)</f>
        <v>9</v>
      </c>
    </row>
    <row r="25" spans="1:15" ht="23.25" customHeight="1">
      <c r="A25" s="224"/>
      <c r="B25" s="699" t="s">
        <v>96</v>
      </c>
      <c r="C25" s="622">
        <f>SUM(C26:C26)</f>
        <v>0</v>
      </c>
      <c r="D25" s="622">
        <f aca="true" t="shared" si="8" ref="D25:O25">SUM(D26:D26)</f>
        <v>0</v>
      </c>
      <c r="E25" s="622">
        <f t="shared" si="8"/>
        <v>0</v>
      </c>
      <c r="F25" s="693">
        <f t="shared" si="8"/>
        <v>0</v>
      </c>
      <c r="G25" s="622">
        <f t="shared" si="8"/>
        <v>0</v>
      </c>
      <c r="H25" s="622">
        <f t="shared" si="8"/>
        <v>0</v>
      </c>
      <c r="I25" s="622">
        <f t="shared" si="8"/>
        <v>0</v>
      </c>
      <c r="J25" s="693">
        <f t="shared" si="8"/>
        <v>0</v>
      </c>
      <c r="K25" s="622">
        <f t="shared" si="8"/>
        <v>0</v>
      </c>
      <c r="L25" s="622">
        <f t="shared" si="8"/>
        <v>0</v>
      </c>
      <c r="M25" s="622">
        <f t="shared" si="8"/>
        <v>0</v>
      </c>
      <c r="N25" s="693">
        <f t="shared" si="8"/>
        <v>0</v>
      </c>
      <c r="O25" s="622">
        <f t="shared" si="8"/>
        <v>0</v>
      </c>
    </row>
    <row r="26" spans="1:15" ht="21.75" customHeight="1">
      <c r="A26" s="224"/>
      <c r="B26" s="700" t="s">
        <v>360</v>
      </c>
      <c r="C26" s="613">
        <v>0</v>
      </c>
      <c r="D26" s="613">
        <v>0</v>
      </c>
      <c r="E26" s="613">
        <v>0</v>
      </c>
      <c r="F26" s="696">
        <f>SUM(C26:E26)</f>
        <v>0</v>
      </c>
      <c r="G26" s="613">
        <v>0</v>
      </c>
      <c r="H26" s="613">
        <v>0</v>
      </c>
      <c r="I26" s="613">
        <v>0</v>
      </c>
      <c r="J26" s="696">
        <f>SUM(G26:I26)</f>
        <v>0</v>
      </c>
      <c r="K26" s="613">
        <v>0</v>
      </c>
      <c r="L26" s="613">
        <v>0</v>
      </c>
      <c r="M26" s="613">
        <v>0</v>
      </c>
      <c r="N26" s="696">
        <f>SUM(K26:M26)</f>
        <v>0</v>
      </c>
      <c r="O26" s="623">
        <f>SUM(N26,J26,F26)</f>
        <v>0</v>
      </c>
    </row>
    <row r="27" spans="1:15" ht="28.5" customHeight="1">
      <c r="A27" s="626"/>
      <c r="B27" s="701" t="s">
        <v>20</v>
      </c>
      <c r="C27" s="236">
        <f aca="true" t="shared" si="9" ref="C27:O27">SUM(C25,C23,C21,C15,C6)</f>
        <v>3</v>
      </c>
      <c r="D27" s="236">
        <f t="shared" si="9"/>
        <v>21</v>
      </c>
      <c r="E27" s="236">
        <f t="shared" si="9"/>
        <v>3</v>
      </c>
      <c r="F27" s="236">
        <f t="shared" si="9"/>
        <v>27</v>
      </c>
      <c r="G27" s="236">
        <f t="shared" si="9"/>
        <v>4</v>
      </c>
      <c r="H27" s="236">
        <f t="shared" si="9"/>
        <v>3</v>
      </c>
      <c r="I27" s="236">
        <f t="shared" si="9"/>
        <v>0</v>
      </c>
      <c r="J27" s="236">
        <f t="shared" si="9"/>
        <v>7</v>
      </c>
      <c r="K27" s="236">
        <f t="shared" si="9"/>
        <v>4</v>
      </c>
      <c r="L27" s="236">
        <f t="shared" si="9"/>
        <v>0</v>
      </c>
      <c r="M27" s="236">
        <f t="shared" si="9"/>
        <v>0</v>
      </c>
      <c r="N27" s="236">
        <f t="shared" si="9"/>
        <v>4</v>
      </c>
      <c r="O27" s="236">
        <f t="shared" si="9"/>
        <v>38</v>
      </c>
    </row>
    <row r="28" ht="21.75">
      <c r="E28" s="608" t="s">
        <v>349</v>
      </c>
    </row>
  </sheetData>
  <mergeCells count="4">
    <mergeCell ref="C4:F4"/>
    <mergeCell ref="G4:J4"/>
    <mergeCell ref="K4:N4"/>
    <mergeCell ref="C3:N3"/>
  </mergeCells>
  <printOptions/>
  <pageMargins left="0.5905511811023623" right="0.5511811023622047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zoomScale="110" zoomScaleNormal="110" workbookViewId="0" topLeftCell="A1">
      <pane ySplit="5" topLeftCell="BM90" activePane="bottomLeft" state="frozen"/>
      <selection pane="topLeft" activeCell="A1" sqref="A1"/>
      <selection pane="bottomLeft" activeCell="F50" sqref="F50"/>
    </sheetView>
  </sheetViews>
  <sheetFormatPr defaultColWidth="9.140625" defaultRowHeight="21.75"/>
  <cols>
    <col min="1" max="1" width="3.8515625" style="103" customWidth="1"/>
    <col min="2" max="2" width="30.140625" style="30" customWidth="1"/>
    <col min="3" max="3" width="6.140625" style="30" customWidth="1"/>
    <col min="4" max="4" width="6.00390625" style="30" customWidth="1"/>
    <col min="5" max="5" width="5.00390625" style="30" customWidth="1"/>
    <col min="6" max="6" width="6.7109375" style="2" customWidth="1"/>
    <col min="7" max="7" width="4.8515625" style="30" customWidth="1"/>
    <col min="8" max="8" width="5.00390625" style="30" customWidth="1"/>
    <col min="9" max="9" width="4.8515625" style="30" customWidth="1"/>
    <col min="10" max="10" width="6.421875" style="2" customWidth="1"/>
    <col min="11" max="11" width="6.140625" style="30" customWidth="1"/>
    <col min="12" max="12" width="5.28125" style="30" customWidth="1"/>
    <col min="13" max="13" width="5.140625" style="30" customWidth="1"/>
    <col min="14" max="14" width="6.7109375" style="2" customWidth="1"/>
    <col min="15" max="15" width="6.140625" style="71" customWidth="1"/>
    <col min="16" max="16" width="6.421875" style="71" customWidth="1"/>
    <col min="17" max="17" width="6.28125" style="71" customWidth="1"/>
    <col min="18" max="19" width="5.00390625" style="63" customWidth="1"/>
    <col min="20" max="22" width="5.140625" style="63" customWidth="1"/>
    <col min="23" max="23" width="6.28125" style="2" customWidth="1"/>
    <col min="24" max="24" width="7.00390625" style="30" customWidth="1"/>
    <col min="25" max="25" width="7.28125" style="30" customWidth="1"/>
    <col min="26" max="16384" width="9.140625" style="30" customWidth="1"/>
  </cols>
  <sheetData>
    <row r="1" spans="1:23" ht="21.75">
      <c r="A1" s="704" t="s">
        <v>335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</row>
    <row r="2" spans="1:23" ht="21.75">
      <c r="A2" s="672" t="s">
        <v>21</v>
      </c>
      <c r="B2" s="706" t="s">
        <v>0</v>
      </c>
      <c r="C2" s="709" t="s">
        <v>23</v>
      </c>
      <c r="D2" s="709"/>
      <c r="E2" s="709"/>
      <c r="F2" s="709"/>
      <c r="G2" s="709" t="s">
        <v>27</v>
      </c>
      <c r="H2" s="709"/>
      <c r="I2" s="709"/>
      <c r="J2" s="709"/>
      <c r="K2" s="710" t="s">
        <v>92</v>
      </c>
      <c r="L2" s="711"/>
      <c r="M2" s="711"/>
      <c r="N2" s="712"/>
      <c r="O2" s="104"/>
      <c r="P2" s="714" t="s">
        <v>154</v>
      </c>
      <c r="Q2" s="715"/>
      <c r="R2" s="74"/>
      <c r="S2" s="74"/>
      <c r="T2" s="74"/>
      <c r="U2" s="74"/>
      <c r="V2" s="74"/>
      <c r="W2" s="75"/>
    </row>
    <row r="3" spans="1:23" ht="21">
      <c r="A3" s="650"/>
      <c r="B3" s="707"/>
      <c r="C3" s="46"/>
      <c r="D3" s="46"/>
      <c r="E3" s="46"/>
      <c r="F3" s="4"/>
      <c r="G3" s="46"/>
      <c r="H3" s="46"/>
      <c r="I3" s="46"/>
      <c r="J3" s="4"/>
      <c r="K3" s="713" t="s">
        <v>28</v>
      </c>
      <c r="L3" s="713"/>
      <c r="M3" s="713"/>
      <c r="N3" s="713"/>
      <c r="O3" s="6" t="s">
        <v>29</v>
      </c>
      <c r="P3" s="105" t="s">
        <v>150</v>
      </c>
      <c r="Q3" s="105" t="s">
        <v>150</v>
      </c>
      <c r="R3" s="577" t="s">
        <v>27</v>
      </c>
      <c r="S3" s="576" t="s">
        <v>27</v>
      </c>
      <c r="T3" s="79" t="s">
        <v>29</v>
      </c>
      <c r="U3" s="79" t="s">
        <v>145</v>
      </c>
      <c r="V3" s="77" t="s">
        <v>146</v>
      </c>
      <c r="W3" s="6" t="s">
        <v>20</v>
      </c>
    </row>
    <row r="4" spans="1:23" ht="21">
      <c r="A4" s="650"/>
      <c r="B4" s="707"/>
      <c r="C4" s="45" t="s">
        <v>24</v>
      </c>
      <c r="D4" s="45" t="s">
        <v>25</v>
      </c>
      <c r="E4" s="45" t="s">
        <v>26</v>
      </c>
      <c r="F4" s="6" t="s">
        <v>20</v>
      </c>
      <c r="G4" s="45" t="s">
        <v>24</v>
      </c>
      <c r="H4" s="45" t="s">
        <v>25</v>
      </c>
      <c r="I4" s="45" t="s">
        <v>26</v>
      </c>
      <c r="J4" s="6" t="s">
        <v>20</v>
      </c>
      <c r="K4" s="45" t="s">
        <v>24</v>
      </c>
      <c r="L4" s="45" t="s">
        <v>25</v>
      </c>
      <c r="M4" s="45" t="s">
        <v>26</v>
      </c>
      <c r="N4" s="6" t="s">
        <v>20</v>
      </c>
      <c r="O4" s="6" t="s">
        <v>30</v>
      </c>
      <c r="P4" s="105" t="s">
        <v>151</v>
      </c>
      <c r="Q4" s="105" t="s">
        <v>153</v>
      </c>
      <c r="R4" s="577" t="s">
        <v>119</v>
      </c>
      <c r="S4" s="576" t="s">
        <v>242</v>
      </c>
      <c r="T4" s="79" t="s">
        <v>143</v>
      </c>
      <c r="U4" s="79" t="s">
        <v>76</v>
      </c>
      <c r="V4" s="79" t="s">
        <v>147</v>
      </c>
      <c r="W4" s="6" t="s">
        <v>31</v>
      </c>
    </row>
    <row r="5" spans="1:23" ht="21">
      <c r="A5" s="705"/>
      <c r="B5" s="708"/>
      <c r="C5" s="42"/>
      <c r="D5" s="42"/>
      <c r="E5" s="42"/>
      <c r="F5" s="5"/>
      <c r="G5" s="42"/>
      <c r="H5" s="42"/>
      <c r="I5" s="42"/>
      <c r="J5" s="5"/>
      <c r="K5" s="42"/>
      <c r="L5" s="42"/>
      <c r="M5" s="42"/>
      <c r="N5" s="5"/>
      <c r="O5" s="106"/>
      <c r="P5" s="107" t="s">
        <v>152</v>
      </c>
      <c r="Q5" s="107"/>
      <c r="R5" s="61"/>
      <c r="S5" s="61"/>
      <c r="T5" s="80" t="s">
        <v>144</v>
      </c>
      <c r="U5" s="80" t="s">
        <v>123</v>
      </c>
      <c r="V5" s="80" t="s">
        <v>148</v>
      </c>
      <c r="W5" s="5"/>
    </row>
    <row r="6" spans="1:23" ht="19.5" customHeight="1">
      <c r="A6" s="478"/>
      <c r="B6" s="485" t="s">
        <v>185</v>
      </c>
      <c r="C6" s="472">
        <f>SUM(C7:C15,C18,C19:C50)</f>
        <v>1298</v>
      </c>
      <c r="D6" s="472">
        <f>SUM(D7:D15,D18:D47)</f>
        <v>419</v>
      </c>
      <c r="E6" s="472">
        <f>SUM(E7:E15,E18:E47)</f>
        <v>582</v>
      </c>
      <c r="F6" s="471">
        <f>SUM(C6:E6)</f>
        <v>2299</v>
      </c>
      <c r="G6" s="472">
        <f>SUM(G7:G15,G18,G19:G50)</f>
        <v>488</v>
      </c>
      <c r="H6" s="472">
        <f>SUM(H7:H15,H18,H19:H50)</f>
        <v>188</v>
      </c>
      <c r="I6" s="472">
        <f>SUM(I7:I15,I18,I19:I50)</f>
        <v>118</v>
      </c>
      <c r="J6" s="471">
        <f>SUM(G6:I6)</f>
        <v>794</v>
      </c>
      <c r="K6" s="472">
        <f>SUM(C6,G6)</f>
        <v>1786</v>
      </c>
      <c r="L6" s="472">
        <f>SUM(D6,H6)</f>
        <v>607</v>
      </c>
      <c r="M6" s="472">
        <f>SUM(E6,I6)</f>
        <v>700</v>
      </c>
      <c r="N6" s="472">
        <f>SUM(F6,J6)</f>
        <v>3093</v>
      </c>
      <c r="O6" s="480">
        <f>SUM(O7,O8:O15,O17:O28,O29:O52)</f>
        <v>878</v>
      </c>
      <c r="P6" s="480">
        <f>SUM(P7:P15,P18:P52)</f>
        <v>90</v>
      </c>
      <c r="Q6" s="480">
        <f>SUM(Q7:Q15,Q18,Q19:Q50:Q51:Q52)</f>
        <v>1881</v>
      </c>
      <c r="R6" s="480">
        <f>SUM(R7:R15,R18:R47)</f>
        <v>623</v>
      </c>
      <c r="S6" s="480">
        <f>SUM(S7:S15,S18:S47)</f>
        <v>26</v>
      </c>
      <c r="T6" s="480">
        <f>SUM(T7:T15,T18:T47)</f>
        <v>75</v>
      </c>
      <c r="U6" s="480">
        <f>SUM(U7:U15,U18:U47)</f>
        <v>29</v>
      </c>
      <c r="V6" s="480">
        <f>SUM(V7:V15,V18:V47)</f>
        <v>16</v>
      </c>
      <c r="W6" s="471">
        <f>SUM(N6:V6)</f>
        <v>6711</v>
      </c>
    </row>
    <row r="7" spans="1:23" ht="19.5" customHeight="1">
      <c r="A7" s="99">
        <v>1</v>
      </c>
      <c r="B7" s="9" t="s">
        <v>16</v>
      </c>
      <c r="C7" s="36">
        <v>0</v>
      </c>
      <c r="D7" s="36">
        <v>48</v>
      </c>
      <c r="E7" s="36">
        <v>147</v>
      </c>
      <c r="F7" s="3">
        <f>SUM(C7:E7)</f>
        <v>195</v>
      </c>
      <c r="G7" s="36">
        <v>0</v>
      </c>
      <c r="H7" s="36">
        <v>58</v>
      </c>
      <c r="I7" s="36">
        <v>47</v>
      </c>
      <c r="J7" s="3">
        <f>SUM(G7:I7)</f>
        <v>105</v>
      </c>
      <c r="K7" s="36">
        <f aca="true" t="shared" si="0" ref="K7:K71">SUM(C7,G7)</f>
        <v>0</v>
      </c>
      <c r="L7" s="36">
        <f aca="true" t="shared" si="1" ref="L7:L71">SUM(D7,H7)</f>
        <v>106</v>
      </c>
      <c r="M7" s="36">
        <f aca="true" t="shared" si="2" ref="M7:M71">SUM(E7,I7)</f>
        <v>194</v>
      </c>
      <c r="N7" s="3">
        <f aca="true" t="shared" si="3" ref="N7:N27">SUM(F7,J7)</f>
        <v>300</v>
      </c>
      <c r="O7" s="68">
        <v>180</v>
      </c>
      <c r="P7" s="68">
        <v>9</v>
      </c>
      <c r="Q7" s="627">
        <v>519</v>
      </c>
      <c r="R7" s="57">
        <v>55</v>
      </c>
      <c r="S7" s="57">
        <v>2</v>
      </c>
      <c r="T7" s="57">
        <v>0</v>
      </c>
      <c r="U7" s="57">
        <v>3</v>
      </c>
      <c r="V7" s="57">
        <v>0</v>
      </c>
      <c r="W7" s="3">
        <f aca="true" t="shared" si="4" ref="W7:W69">SUM(N7:V7)</f>
        <v>1068</v>
      </c>
    </row>
    <row r="8" spans="1:23" ht="19.5" customHeight="1">
      <c r="A8" s="100">
        <v>2</v>
      </c>
      <c r="B8" s="10" t="s">
        <v>1</v>
      </c>
      <c r="C8" s="37">
        <v>108</v>
      </c>
      <c r="D8" s="37">
        <v>11</v>
      </c>
      <c r="E8" s="37">
        <v>24</v>
      </c>
      <c r="F8" s="3">
        <f aca="true" t="shared" si="5" ref="F8:F91">SUM(C8:E8)</f>
        <v>143</v>
      </c>
      <c r="G8" s="37">
        <v>31</v>
      </c>
      <c r="H8" s="37">
        <v>5</v>
      </c>
      <c r="I8" s="37">
        <v>2</v>
      </c>
      <c r="J8" s="3">
        <f aca="true" t="shared" si="6" ref="J8:J91">SUM(G8:I8)</f>
        <v>38</v>
      </c>
      <c r="K8" s="36">
        <f t="shared" si="0"/>
        <v>139</v>
      </c>
      <c r="L8" s="36">
        <f t="shared" si="1"/>
        <v>16</v>
      </c>
      <c r="M8" s="36">
        <f t="shared" si="2"/>
        <v>26</v>
      </c>
      <c r="N8" s="3">
        <f t="shared" si="3"/>
        <v>181</v>
      </c>
      <c r="O8" s="69">
        <v>108</v>
      </c>
      <c r="P8" s="69">
        <v>2</v>
      </c>
      <c r="Q8" s="69">
        <v>94</v>
      </c>
      <c r="R8" s="57">
        <v>5</v>
      </c>
      <c r="S8" s="57">
        <v>2</v>
      </c>
      <c r="T8" s="57">
        <v>0</v>
      </c>
      <c r="U8" s="57">
        <v>0</v>
      </c>
      <c r="V8" s="57">
        <v>0</v>
      </c>
      <c r="W8" s="3">
        <f t="shared" si="4"/>
        <v>392</v>
      </c>
    </row>
    <row r="9" spans="1:23" ht="19.5" customHeight="1">
      <c r="A9" s="99">
        <v>3</v>
      </c>
      <c r="B9" s="10" t="s">
        <v>2</v>
      </c>
      <c r="C9" s="37">
        <v>51</v>
      </c>
      <c r="D9" s="37">
        <v>3</v>
      </c>
      <c r="E9" s="37">
        <v>6</v>
      </c>
      <c r="F9" s="3">
        <f t="shared" si="5"/>
        <v>60</v>
      </c>
      <c r="G9" s="37">
        <v>12</v>
      </c>
      <c r="H9" s="37">
        <v>1</v>
      </c>
      <c r="I9" s="37">
        <v>1</v>
      </c>
      <c r="J9" s="3">
        <f t="shared" si="6"/>
        <v>14</v>
      </c>
      <c r="K9" s="36">
        <f t="shared" si="0"/>
        <v>63</v>
      </c>
      <c r="L9" s="36">
        <f t="shared" si="1"/>
        <v>4</v>
      </c>
      <c r="M9" s="36">
        <f t="shared" si="2"/>
        <v>7</v>
      </c>
      <c r="N9" s="3">
        <f t="shared" si="3"/>
        <v>74</v>
      </c>
      <c r="O9" s="69">
        <v>10</v>
      </c>
      <c r="P9" s="69">
        <v>0</v>
      </c>
      <c r="Q9" s="69">
        <v>68</v>
      </c>
      <c r="R9" s="57">
        <v>0</v>
      </c>
      <c r="S9" s="57">
        <v>0</v>
      </c>
      <c r="T9" s="57">
        <v>1</v>
      </c>
      <c r="U9" s="57">
        <v>0</v>
      </c>
      <c r="V9" s="57">
        <v>0</v>
      </c>
      <c r="W9" s="3">
        <f t="shared" si="4"/>
        <v>153</v>
      </c>
    </row>
    <row r="10" spans="1:23" ht="19.5" customHeight="1">
      <c r="A10" s="100">
        <v>4</v>
      </c>
      <c r="B10" s="10" t="s">
        <v>3</v>
      </c>
      <c r="C10" s="37">
        <v>49</v>
      </c>
      <c r="D10" s="37">
        <v>15</v>
      </c>
      <c r="E10" s="37">
        <v>18</v>
      </c>
      <c r="F10" s="3">
        <f t="shared" si="5"/>
        <v>82</v>
      </c>
      <c r="G10" s="37">
        <v>19</v>
      </c>
      <c r="H10" s="37">
        <v>4</v>
      </c>
      <c r="I10" s="37">
        <v>7</v>
      </c>
      <c r="J10" s="3">
        <f t="shared" si="6"/>
        <v>30</v>
      </c>
      <c r="K10" s="36">
        <f t="shared" si="0"/>
        <v>68</v>
      </c>
      <c r="L10" s="36">
        <f t="shared" si="1"/>
        <v>19</v>
      </c>
      <c r="M10" s="36">
        <f t="shared" si="2"/>
        <v>25</v>
      </c>
      <c r="N10" s="3">
        <f t="shared" si="3"/>
        <v>112</v>
      </c>
      <c r="O10" s="69">
        <v>46</v>
      </c>
      <c r="P10" s="69">
        <v>0</v>
      </c>
      <c r="Q10" s="69">
        <v>44</v>
      </c>
      <c r="R10" s="57">
        <v>6</v>
      </c>
      <c r="S10" s="57">
        <v>2</v>
      </c>
      <c r="T10" s="57">
        <v>0</v>
      </c>
      <c r="U10" s="57">
        <v>1</v>
      </c>
      <c r="V10" s="57">
        <v>0</v>
      </c>
      <c r="W10" s="3">
        <f t="shared" si="4"/>
        <v>211</v>
      </c>
    </row>
    <row r="11" spans="1:23" ht="19.5" customHeight="1">
      <c r="A11" s="99">
        <v>5</v>
      </c>
      <c r="B11" s="10" t="s">
        <v>4</v>
      </c>
      <c r="C11" s="37">
        <v>87</v>
      </c>
      <c r="D11" s="37">
        <v>3</v>
      </c>
      <c r="E11" s="37">
        <v>10</v>
      </c>
      <c r="F11" s="3">
        <f t="shared" si="5"/>
        <v>100</v>
      </c>
      <c r="G11" s="37">
        <v>49</v>
      </c>
      <c r="H11" s="37">
        <v>0</v>
      </c>
      <c r="I11" s="37">
        <v>1</v>
      </c>
      <c r="J11" s="3">
        <f t="shared" si="6"/>
        <v>50</v>
      </c>
      <c r="K11" s="36">
        <f t="shared" si="0"/>
        <v>136</v>
      </c>
      <c r="L11" s="36">
        <f t="shared" si="1"/>
        <v>3</v>
      </c>
      <c r="M11" s="36">
        <f t="shared" si="2"/>
        <v>11</v>
      </c>
      <c r="N11" s="3">
        <f t="shared" si="3"/>
        <v>150</v>
      </c>
      <c r="O11" s="69">
        <v>12</v>
      </c>
      <c r="P11" s="69">
        <v>0</v>
      </c>
      <c r="Q11" s="69">
        <v>40</v>
      </c>
      <c r="R11" s="57">
        <v>19</v>
      </c>
      <c r="S11" s="57">
        <v>0</v>
      </c>
      <c r="T11" s="57">
        <v>18</v>
      </c>
      <c r="U11" s="57">
        <v>1</v>
      </c>
      <c r="V11" s="57">
        <v>0</v>
      </c>
      <c r="W11" s="3">
        <f t="shared" si="4"/>
        <v>240</v>
      </c>
    </row>
    <row r="12" spans="1:23" ht="19.5" customHeight="1">
      <c r="A12" s="100">
        <v>6</v>
      </c>
      <c r="B12" s="10" t="s">
        <v>5</v>
      </c>
      <c r="C12" s="37">
        <v>48</v>
      </c>
      <c r="D12" s="37">
        <v>5</v>
      </c>
      <c r="E12" s="37">
        <v>20</v>
      </c>
      <c r="F12" s="3">
        <f t="shared" si="5"/>
        <v>73</v>
      </c>
      <c r="G12" s="37">
        <v>25</v>
      </c>
      <c r="H12" s="37">
        <v>2</v>
      </c>
      <c r="I12" s="37">
        <v>6</v>
      </c>
      <c r="J12" s="3">
        <f t="shared" si="6"/>
        <v>33</v>
      </c>
      <c r="K12" s="36">
        <f t="shared" si="0"/>
        <v>73</v>
      </c>
      <c r="L12" s="36">
        <f t="shared" si="1"/>
        <v>7</v>
      </c>
      <c r="M12" s="36">
        <f t="shared" si="2"/>
        <v>26</v>
      </c>
      <c r="N12" s="3">
        <f t="shared" si="3"/>
        <v>106</v>
      </c>
      <c r="O12" s="69">
        <v>31</v>
      </c>
      <c r="P12" s="69">
        <v>0</v>
      </c>
      <c r="Q12" s="69">
        <v>26</v>
      </c>
      <c r="R12" s="57">
        <v>4</v>
      </c>
      <c r="S12" s="57">
        <v>2</v>
      </c>
      <c r="T12" s="57">
        <v>0</v>
      </c>
      <c r="U12" s="57">
        <v>0</v>
      </c>
      <c r="V12" s="57">
        <v>0</v>
      </c>
      <c r="W12" s="3">
        <f t="shared" si="4"/>
        <v>169</v>
      </c>
    </row>
    <row r="13" spans="1:23" ht="19.5" customHeight="1">
      <c r="A13" s="99">
        <v>7</v>
      </c>
      <c r="B13" s="10" t="s">
        <v>6</v>
      </c>
      <c r="C13" s="37">
        <v>212</v>
      </c>
      <c r="D13" s="37">
        <v>14</v>
      </c>
      <c r="E13" s="37">
        <v>38</v>
      </c>
      <c r="F13" s="3">
        <f t="shared" si="5"/>
        <v>264</v>
      </c>
      <c r="G13" s="37">
        <v>70</v>
      </c>
      <c r="H13" s="37">
        <v>7</v>
      </c>
      <c r="I13" s="37">
        <v>9</v>
      </c>
      <c r="J13" s="3">
        <f t="shared" si="6"/>
        <v>86</v>
      </c>
      <c r="K13" s="36">
        <f t="shared" si="0"/>
        <v>282</v>
      </c>
      <c r="L13" s="36">
        <f t="shared" si="1"/>
        <v>21</v>
      </c>
      <c r="M13" s="36">
        <f t="shared" si="2"/>
        <v>47</v>
      </c>
      <c r="N13" s="3">
        <f t="shared" si="3"/>
        <v>350</v>
      </c>
      <c r="O13" s="69">
        <v>63</v>
      </c>
      <c r="P13" s="69">
        <v>0</v>
      </c>
      <c r="Q13" s="69">
        <v>62</v>
      </c>
      <c r="R13" s="57">
        <v>19</v>
      </c>
      <c r="S13" s="57">
        <v>0</v>
      </c>
      <c r="T13" s="57">
        <v>0</v>
      </c>
      <c r="U13" s="57">
        <v>0</v>
      </c>
      <c r="V13" s="57">
        <v>0</v>
      </c>
      <c r="W13" s="3">
        <f t="shared" si="4"/>
        <v>494</v>
      </c>
    </row>
    <row r="14" spans="1:23" ht="19.5" customHeight="1">
      <c r="A14" s="100">
        <v>8</v>
      </c>
      <c r="B14" s="10" t="s">
        <v>7</v>
      </c>
      <c r="C14" s="37">
        <v>195</v>
      </c>
      <c r="D14" s="37">
        <v>22</v>
      </c>
      <c r="E14" s="37">
        <v>51</v>
      </c>
      <c r="F14" s="3">
        <f t="shared" si="5"/>
        <v>268</v>
      </c>
      <c r="G14" s="37">
        <v>50</v>
      </c>
      <c r="H14" s="37">
        <v>3</v>
      </c>
      <c r="I14" s="37">
        <v>3</v>
      </c>
      <c r="J14" s="3">
        <f t="shared" si="6"/>
        <v>56</v>
      </c>
      <c r="K14" s="36">
        <f t="shared" si="0"/>
        <v>245</v>
      </c>
      <c r="L14" s="36">
        <f t="shared" si="1"/>
        <v>25</v>
      </c>
      <c r="M14" s="36">
        <f t="shared" si="2"/>
        <v>54</v>
      </c>
      <c r="N14" s="3">
        <f t="shared" si="3"/>
        <v>324</v>
      </c>
      <c r="O14" s="69">
        <v>36</v>
      </c>
      <c r="P14" s="69">
        <v>0</v>
      </c>
      <c r="Q14" s="69">
        <v>121</v>
      </c>
      <c r="R14" s="57">
        <v>123</v>
      </c>
      <c r="S14" s="57">
        <v>4</v>
      </c>
      <c r="T14" s="57">
        <v>0</v>
      </c>
      <c r="U14" s="57">
        <v>1</v>
      </c>
      <c r="V14" s="57">
        <v>11</v>
      </c>
      <c r="W14" s="3">
        <f t="shared" si="4"/>
        <v>620</v>
      </c>
    </row>
    <row r="15" spans="1:23" ht="19.5" customHeight="1">
      <c r="A15" s="99">
        <v>9</v>
      </c>
      <c r="B15" s="10" t="s">
        <v>9</v>
      </c>
      <c r="C15" s="37">
        <f>SUM(C16:C17)</f>
        <v>262</v>
      </c>
      <c r="D15" s="37">
        <f>SUM(D16:D17)</f>
        <v>7</v>
      </c>
      <c r="E15" s="37">
        <f>SUM(E16:E17)</f>
        <v>30</v>
      </c>
      <c r="F15" s="3">
        <f t="shared" si="5"/>
        <v>299</v>
      </c>
      <c r="G15" s="37">
        <f>SUM(G16:G17)</f>
        <v>86</v>
      </c>
      <c r="H15" s="37">
        <f>SUM(H16:H17)</f>
        <v>1</v>
      </c>
      <c r="I15" s="37">
        <f>SUM(I16:I17)</f>
        <v>0</v>
      </c>
      <c r="J15" s="3">
        <f t="shared" si="6"/>
        <v>87</v>
      </c>
      <c r="K15" s="36">
        <f t="shared" si="0"/>
        <v>348</v>
      </c>
      <c r="L15" s="36">
        <f t="shared" si="1"/>
        <v>8</v>
      </c>
      <c r="M15" s="36">
        <f t="shared" si="2"/>
        <v>30</v>
      </c>
      <c r="N15" s="3">
        <f t="shared" si="3"/>
        <v>386</v>
      </c>
      <c r="O15" s="69">
        <f>SUM(O16:O17)</f>
        <v>47</v>
      </c>
      <c r="P15" s="69">
        <v>0</v>
      </c>
      <c r="Q15" s="69">
        <f>SUM(Q16:Q17)</f>
        <v>292</v>
      </c>
      <c r="R15" s="57">
        <f>SUM(R16:R17)</f>
        <v>147</v>
      </c>
      <c r="S15" s="57">
        <f>SUM(S16:S17)</f>
        <v>0</v>
      </c>
      <c r="T15" s="57">
        <f>SUM(T16:T17)</f>
        <v>54</v>
      </c>
      <c r="U15" s="57">
        <f>SUM(U16:U17)</f>
        <v>8</v>
      </c>
      <c r="V15" s="57">
        <v>0</v>
      </c>
      <c r="W15" s="3">
        <f t="shared" si="4"/>
        <v>934</v>
      </c>
    </row>
    <row r="16" spans="1:23" ht="19.5" customHeight="1">
      <c r="A16" s="100"/>
      <c r="B16" s="10" t="s">
        <v>174</v>
      </c>
      <c r="C16" s="37">
        <v>66</v>
      </c>
      <c r="D16" s="37">
        <v>4</v>
      </c>
      <c r="E16" s="37">
        <v>30</v>
      </c>
      <c r="F16" s="3">
        <f>SUM(C16:E16)</f>
        <v>100</v>
      </c>
      <c r="G16" s="37">
        <v>38</v>
      </c>
      <c r="H16" s="37">
        <v>1</v>
      </c>
      <c r="I16" s="37">
        <v>0</v>
      </c>
      <c r="J16" s="3">
        <f>SUM(G16:I16)</f>
        <v>39</v>
      </c>
      <c r="K16" s="36">
        <f t="shared" si="0"/>
        <v>104</v>
      </c>
      <c r="L16" s="36">
        <f t="shared" si="1"/>
        <v>5</v>
      </c>
      <c r="M16" s="36">
        <f t="shared" si="2"/>
        <v>30</v>
      </c>
      <c r="N16" s="3">
        <f t="shared" si="3"/>
        <v>139</v>
      </c>
      <c r="O16" s="69">
        <v>47</v>
      </c>
      <c r="P16" s="69">
        <v>0</v>
      </c>
      <c r="Q16" s="69">
        <v>31</v>
      </c>
      <c r="R16" s="57">
        <v>16</v>
      </c>
      <c r="S16" s="57">
        <v>0</v>
      </c>
      <c r="T16" s="57">
        <v>0</v>
      </c>
      <c r="U16" s="57">
        <v>7</v>
      </c>
      <c r="V16" s="57">
        <v>0</v>
      </c>
      <c r="W16" s="3">
        <f t="shared" si="4"/>
        <v>240</v>
      </c>
    </row>
    <row r="17" spans="1:23" ht="19.5" customHeight="1">
      <c r="A17" s="99"/>
      <c r="B17" s="10" t="s">
        <v>175</v>
      </c>
      <c r="C17" s="37">
        <v>196</v>
      </c>
      <c r="D17" s="37">
        <v>3</v>
      </c>
      <c r="E17" s="37">
        <v>0</v>
      </c>
      <c r="F17" s="3">
        <f t="shared" si="5"/>
        <v>199</v>
      </c>
      <c r="G17" s="37">
        <v>48</v>
      </c>
      <c r="H17" s="37">
        <v>0</v>
      </c>
      <c r="I17" s="37">
        <v>0</v>
      </c>
      <c r="J17" s="3">
        <f t="shared" si="6"/>
        <v>48</v>
      </c>
      <c r="K17" s="36">
        <f t="shared" si="0"/>
        <v>244</v>
      </c>
      <c r="L17" s="36">
        <f t="shared" si="1"/>
        <v>3</v>
      </c>
      <c r="M17" s="36">
        <f t="shared" si="2"/>
        <v>0</v>
      </c>
      <c r="N17" s="3">
        <f t="shared" si="3"/>
        <v>247</v>
      </c>
      <c r="O17" s="69">
        <v>0</v>
      </c>
      <c r="P17" s="69">
        <v>0</v>
      </c>
      <c r="Q17" s="69">
        <v>261</v>
      </c>
      <c r="R17" s="57">
        <v>131</v>
      </c>
      <c r="S17" s="57">
        <v>0</v>
      </c>
      <c r="T17" s="57">
        <v>54</v>
      </c>
      <c r="U17" s="57">
        <v>1</v>
      </c>
      <c r="V17" s="57">
        <v>0</v>
      </c>
      <c r="W17" s="3">
        <f t="shared" si="4"/>
        <v>694</v>
      </c>
    </row>
    <row r="18" spans="1:23" ht="19.5" customHeight="1">
      <c r="A18" s="100">
        <v>10</v>
      </c>
      <c r="B18" s="10" t="s">
        <v>10</v>
      </c>
      <c r="C18" s="37">
        <v>64</v>
      </c>
      <c r="D18" s="37">
        <v>2</v>
      </c>
      <c r="E18" s="37">
        <v>9</v>
      </c>
      <c r="F18" s="3">
        <f t="shared" si="5"/>
        <v>75</v>
      </c>
      <c r="G18" s="37">
        <v>23</v>
      </c>
      <c r="H18" s="37">
        <v>1</v>
      </c>
      <c r="I18" s="37">
        <v>2</v>
      </c>
      <c r="J18" s="3">
        <f t="shared" si="6"/>
        <v>26</v>
      </c>
      <c r="K18" s="36">
        <f t="shared" si="0"/>
        <v>87</v>
      </c>
      <c r="L18" s="36">
        <f t="shared" si="1"/>
        <v>3</v>
      </c>
      <c r="M18" s="36">
        <f t="shared" si="2"/>
        <v>11</v>
      </c>
      <c r="N18" s="3">
        <f t="shared" si="3"/>
        <v>101</v>
      </c>
      <c r="O18" s="69">
        <v>12</v>
      </c>
      <c r="P18" s="69">
        <v>0</v>
      </c>
      <c r="Q18" s="69">
        <v>59</v>
      </c>
      <c r="R18" s="57">
        <v>3</v>
      </c>
      <c r="S18" s="57">
        <v>0</v>
      </c>
      <c r="T18" s="57">
        <v>0</v>
      </c>
      <c r="U18" s="57">
        <v>1</v>
      </c>
      <c r="V18" s="57">
        <v>0</v>
      </c>
      <c r="W18" s="3">
        <f t="shared" si="4"/>
        <v>176</v>
      </c>
    </row>
    <row r="19" spans="1:23" ht="19.5" customHeight="1">
      <c r="A19" s="99">
        <v>11</v>
      </c>
      <c r="B19" s="10" t="s">
        <v>11</v>
      </c>
      <c r="C19" s="37">
        <v>41</v>
      </c>
      <c r="D19" s="37">
        <v>6</v>
      </c>
      <c r="E19" s="37">
        <v>12</v>
      </c>
      <c r="F19" s="3">
        <f t="shared" si="5"/>
        <v>59</v>
      </c>
      <c r="G19" s="37">
        <v>31</v>
      </c>
      <c r="H19" s="37">
        <v>2</v>
      </c>
      <c r="I19" s="37">
        <v>2</v>
      </c>
      <c r="J19" s="3">
        <f t="shared" si="6"/>
        <v>35</v>
      </c>
      <c r="K19" s="36">
        <f t="shared" si="0"/>
        <v>72</v>
      </c>
      <c r="L19" s="36">
        <f t="shared" si="1"/>
        <v>8</v>
      </c>
      <c r="M19" s="36">
        <f t="shared" si="2"/>
        <v>14</v>
      </c>
      <c r="N19" s="3">
        <f t="shared" si="3"/>
        <v>94</v>
      </c>
      <c r="O19" s="69">
        <v>12</v>
      </c>
      <c r="P19" s="69">
        <v>0</v>
      </c>
      <c r="Q19" s="69">
        <v>22</v>
      </c>
      <c r="R19" s="57">
        <v>0</v>
      </c>
      <c r="S19" s="57">
        <v>0</v>
      </c>
      <c r="T19" s="57">
        <v>0</v>
      </c>
      <c r="U19" s="57">
        <v>11</v>
      </c>
      <c r="V19" s="57">
        <v>0</v>
      </c>
      <c r="W19" s="3">
        <f t="shared" si="4"/>
        <v>139</v>
      </c>
    </row>
    <row r="20" spans="1:23" ht="19.5" customHeight="1">
      <c r="A20" s="100">
        <v>12</v>
      </c>
      <c r="B20" s="10" t="s">
        <v>12</v>
      </c>
      <c r="C20" s="37">
        <v>91</v>
      </c>
      <c r="D20" s="37">
        <v>44</v>
      </c>
      <c r="E20" s="37">
        <v>35</v>
      </c>
      <c r="F20" s="3">
        <f t="shared" si="5"/>
        <v>170</v>
      </c>
      <c r="G20" s="37">
        <v>33</v>
      </c>
      <c r="H20" s="37">
        <v>8</v>
      </c>
      <c r="I20" s="37">
        <v>5</v>
      </c>
      <c r="J20" s="3">
        <f t="shared" si="6"/>
        <v>46</v>
      </c>
      <c r="K20" s="36">
        <f t="shared" si="0"/>
        <v>124</v>
      </c>
      <c r="L20" s="36">
        <f t="shared" si="1"/>
        <v>52</v>
      </c>
      <c r="M20" s="36">
        <f t="shared" si="2"/>
        <v>40</v>
      </c>
      <c r="N20" s="3">
        <f t="shared" si="3"/>
        <v>216</v>
      </c>
      <c r="O20" s="69">
        <v>30</v>
      </c>
      <c r="P20" s="69">
        <v>0</v>
      </c>
      <c r="Q20" s="69">
        <v>115</v>
      </c>
      <c r="R20" s="57">
        <v>27</v>
      </c>
      <c r="S20" s="57">
        <v>2</v>
      </c>
      <c r="T20" s="57">
        <v>0</v>
      </c>
      <c r="U20" s="57">
        <v>0</v>
      </c>
      <c r="V20" s="57">
        <v>0</v>
      </c>
      <c r="W20" s="3">
        <f t="shared" si="4"/>
        <v>390</v>
      </c>
    </row>
    <row r="21" spans="1:23" ht="19.5" customHeight="1">
      <c r="A21" s="99">
        <v>13</v>
      </c>
      <c r="B21" s="10" t="s">
        <v>13</v>
      </c>
      <c r="C21" s="37">
        <v>64</v>
      </c>
      <c r="D21" s="37">
        <v>3</v>
      </c>
      <c r="E21" s="37">
        <v>21</v>
      </c>
      <c r="F21" s="3">
        <f t="shared" si="5"/>
        <v>88</v>
      </c>
      <c r="G21" s="37">
        <v>24</v>
      </c>
      <c r="H21" s="37">
        <v>2</v>
      </c>
      <c r="I21" s="37">
        <v>1</v>
      </c>
      <c r="J21" s="3">
        <f t="shared" si="6"/>
        <v>27</v>
      </c>
      <c r="K21" s="36">
        <f t="shared" si="0"/>
        <v>88</v>
      </c>
      <c r="L21" s="36">
        <f t="shared" si="1"/>
        <v>5</v>
      </c>
      <c r="M21" s="36">
        <f t="shared" si="2"/>
        <v>22</v>
      </c>
      <c r="N21" s="3">
        <f t="shared" si="3"/>
        <v>115</v>
      </c>
      <c r="O21" s="69">
        <v>15</v>
      </c>
      <c r="P21" s="69">
        <v>0</v>
      </c>
      <c r="Q21" s="69">
        <v>31</v>
      </c>
      <c r="R21" s="57">
        <v>36</v>
      </c>
      <c r="S21" s="57">
        <v>0</v>
      </c>
      <c r="T21" s="57">
        <v>0</v>
      </c>
      <c r="U21" s="57">
        <v>1</v>
      </c>
      <c r="V21" s="57">
        <v>0</v>
      </c>
      <c r="W21" s="3">
        <f t="shared" si="4"/>
        <v>198</v>
      </c>
    </row>
    <row r="22" spans="1:23" ht="19.5" customHeight="1">
      <c r="A22" s="100">
        <v>14</v>
      </c>
      <c r="B22" s="10" t="s">
        <v>14</v>
      </c>
      <c r="C22" s="37">
        <v>0</v>
      </c>
      <c r="D22" s="37">
        <v>9</v>
      </c>
      <c r="E22" s="37">
        <v>7</v>
      </c>
      <c r="F22" s="3">
        <f t="shared" si="5"/>
        <v>16</v>
      </c>
      <c r="G22" s="37">
        <v>0</v>
      </c>
      <c r="H22" s="37">
        <v>1</v>
      </c>
      <c r="I22" s="37">
        <v>2</v>
      </c>
      <c r="J22" s="3">
        <f t="shared" si="6"/>
        <v>3</v>
      </c>
      <c r="K22" s="36">
        <f t="shared" si="0"/>
        <v>0</v>
      </c>
      <c r="L22" s="36">
        <f t="shared" si="1"/>
        <v>10</v>
      </c>
      <c r="M22" s="36">
        <f t="shared" si="2"/>
        <v>9</v>
      </c>
      <c r="N22" s="3">
        <f t="shared" si="3"/>
        <v>19</v>
      </c>
      <c r="O22" s="69">
        <v>3</v>
      </c>
      <c r="P22" s="69">
        <v>0</v>
      </c>
      <c r="Q22" s="69">
        <v>12</v>
      </c>
      <c r="R22" s="57">
        <v>35</v>
      </c>
      <c r="S22" s="57">
        <v>1</v>
      </c>
      <c r="T22" s="57">
        <v>1</v>
      </c>
      <c r="U22" s="57">
        <v>0</v>
      </c>
      <c r="V22" s="57">
        <v>0</v>
      </c>
      <c r="W22" s="3">
        <f t="shared" si="4"/>
        <v>71</v>
      </c>
    </row>
    <row r="23" spans="1:23" ht="19.5" customHeight="1">
      <c r="A23" s="99">
        <v>15</v>
      </c>
      <c r="B23" s="98" t="s">
        <v>36</v>
      </c>
      <c r="C23" s="37">
        <v>0</v>
      </c>
      <c r="D23" s="37">
        <v>11</v>
      </c>
      <c r="E23" s="37">
        <v>6</v>
      </c>
      <c r="F23" s="3">
        <f t="shared" si="5"/>
        <v>17</v>
      </c>
      <c r="G23" s="37">
        <v>0</v>
      </c>
      <c r="H23" s="37">
        <v>13</v>
      </c>
      <c r="I23" s="37">
        <v>1</v>
      </c>
      <c r="J23" s="3">
        <f t="shared" si="6"/>
        <v>14</v>
      </c>
      <c r="K23" s="36">
        <f t="shared" si="0"/>
        <v>0</v>
      </c>
      <c r="L23" s="36">
        <f t="shared" si="1"/>
        <v>24</v>
      </c>
      <c r="M23" s="36">
        <f t="shared" si="2"/>
        <v>7</v>
      </c>
      <c r="N23" s="3">
        <f t="shared" si="3"/>
        <v>31</v>
      </c>
      <c r="O23" s="69">
        <v>0</v>
      </c>
      <c r="P23" s="69">
        <v>0</v>
      </c>
      <c r="Q23" s="69">
        <v>27</v>
      </c>
      <c r="R23" s="57">
        <v>3</v>
      </c>
      <c r="S23" s="57">
        <v>0</v>
      </c>
      <c r="T23" s="57">
        <v>0</v>
      </c>
      <c r="U23" s="57">
        <v>0</v>
      </c>
      <c r="V23" s="57">
        <v>0</v>
      </c>
      <c r="W23" s="3">
        <f t="shared" si="4"/>
        <v>61</v>
      </c>
    </row>
    <row r="24" spans="1:23" ht="19.5" customHeight="1">
      <c r="A24" s="100">
        <v>16</v>
      </c>
      <c r="B24" s="78" t="s">
        <v>15</v>
      </c>
      <c r="C24" s="37">
        <v>0</v>
      </c>
      <c r="D24" s="37">
        <v>42</v>
      </c>
      <c r="E24" s="37">
        <v>33</v>
      </c>
      <c r="F24" s="3">
        <f t="shared" si="5"/>
        <v>75</v>
      </c>
      <c r="G24" s="37">
        <v>0</v>
      </c>
      <c r="H24" s="37">
        <v>15</v>
      </c>
      <c r="I24" s="37">
        <v>1</v>
      </c>
      <c r="J24" s="3">
        <f t="shared" si="6"/>
        <v>16</v>
      </c>
      <c r="K24" s="36">
        <f t="shared" si="0"/>
        <v>0</v>
      </c>
      <c r="L24" s="36">
        <f t="shared" si="1"/>
        <v>57</v>
      </c>
      <c r="M24" s="36">
        <f t="shared" si="2"/>
        <v>34</v>
      </c>
      <c r="N24" s="3">
        <f t="shared" si="3"/>
        <v>91</v>
      </c>
      <c r="O24" s="69">
        <v>62</v>
      </c>
      <c r="P24" s="69">
        <v>0</v>
      </c>
      <c r="Q24" s="69">
        <v>32</v>
      </c>
      <c r="R24" s="57">
        <v>28</v>
      </c>
      <c r="S24" s="57">
        <v>0</v>
      </c>
      <c r="T24" s="57">
        <v>0</v>
      </c>
      <c r="U24" s="57">
        <v>0</v>
      </c>
      <c r="V24" s="57">
        <v>0</v>
      </c>
      <c r="W24" s="3">
        <f t="shared" si="4"/>
        <v>213</v>
      </c>
    </row>
    <row r="25" spans="1:23" ht="19.5" customHeight="1">
      <c r="A25" s="99">
        <v>17</v>
      </c>
      <c r="B25" s="10" t="s">
        <v>37</v>
      </c>
      <c r="C25" s="37">
        <v>0</v>
      </c>
      <c r="D25" s="37">
        <v>20</v>
      </c>
      <c r="E25" s="37">
        <v>21</v>
      </c>
      <c r="F25" s="3">
        <f t="shared" si="5"/>
        <v>41</v>
      </c>
      <c r="G25" s="37">
        <v>0</v>
      </c>
      <c r="H25" s="37">
        <v>9</v>
      </c>
      <c r="I25" s="37">
        <v>3</v>
      </c>
      <c r="J25" s="3">
        <f t="shared" si="6"/>
        <v>12</v>
      </c>
      <c r="K25" s="36">
        <f t="shared" si="0"/>
        <v>0</v>
      </c>
      <c r="L25" s="36">
        <f t="shared" si="1"/>
        <v>29</v>
      </c>
      <c r="M25" s="36">
        <f t="shared" si="2"/>
        <v>24</v>
      </c>
      <c r="N25" s="3">
        <f t="shared" si="3"/>
        <v>53</v>
      </c>
      <c r="O25" s="69">
        <v>10</v>
      </c>
      <c r="P25" s="69">
        <v>40</v>
      </c>
      <c r="Q25" s="69">
        <v>13</v>
      </c>
      <c r="R25" s="57">
        <v>1</v>
      </c>
      <c r="S25" s="57">
        <v>0</v>
      </c>
      <c r="T25" s="57">
        <v>0</v>
      </c>
      <c r="U25" s="57">
        <v>0</v>
      </c>
      <c r="V25" s="57">
        <v>0</v>
      </c>
      <c r="W25" s="3">
        <f t="shared" si="4"/>
        <v>117</v>
      </c>
    </row>
    <row r="26" spans="1:23" ht="19.5" customHeight="1">
      <c r="A26" s="100">
        <v>18</v>
      </c>
      <c r="B26" s="10" t="s">
        <v>38</v>
      </c>
      <c r="C26" s="37">
        <v>0</v>
      </c>
      <c r="D26" s="37">
        <v>14</v>
      </c>
      <c r="E26" s="37">
        <v>6</v>
      </c>
      <c r="F26" s="3">
        <f t="shared" si="5"/>
        <v>20</v>
      </c>
      <c r="G26" s="37">
        <v>0</v>
      </c>
      <c r="H26" s="37">
        <v>7</v>
      </c>
      <c r="I26" s="37">
        <v>1</v>
      </c>
      <c r="J26" s="3">
        <f t="shared" si="6"/>
        <v>8</v>
      </c>
      <c r="K26" s="36">
        <f t="shared" si="0"/>
        <v>0</v>
      </c>
      <c r="L26" s="36">
        <f t="shared" si="1"/>
        <v>21</v>
      </c>
      <c r="M26" s="36">
        <f t="shared" si="2"/>
        <v>7</v>
      </c>
      <c r="N26" s="3">
        <f t="shared" si="3"/>
        <v>28</v>
      </c>
      <c r="O26" s="69">
        <v>0</v>
      </c>
      <c r="P26" s="69">
        <v>0</v>
      </c>
      <c r="Q26" s="69">
        <v>6</v>
      </c>
      <c r="R26" s="57">
        <v>26</v>
      </c>
      <c r="S26" s="57">
        <v>0</v>
      </c>
      <c r="T26" s="57">
        <v>0</v>
      </c>
      <c r="U26" s="57">
        <v>1</v>
      </c>
      <c r="V26" s="57">
        <v>0</v>
      </c>
      <c r="W26" s="3">
        <f t="shared" si="4"/>
        <v>61</v>
      </c>
    </row>
    <row r="27" spans="1:23" ht="19.5" customHeight="1">
      <c r="A27" s="100">
        <v>19</v>
      </c>
      <c r="B27" s="10" t="s">
        <v>17</v>
      </c>
      <c r="C27" s="37">
        <v>0</v>
      </c>
      <c r="D27" s="37">
        <v>24</v>
      </c>
      <c r="E27" s="37">
        <v>14</v>
      </c>
      <c r="F27" s="142">
        <f t="shared" si="5"/>
        <v>38</v>
      </c>
      <c r="G27" s="37">
        <v>0</v>
      </c>
      <c r="H27" s="37">
        <v>9</v>
      </c>
      <c r="I27" s="37">
        <v>1</v>
      </c>
      <c r="J27" s="142">
        <f t="shared" si="6"/>
        <v>10</v>
      </c>
      <c r="K27" s="37">
        <f t="shared" si="0"/>
        <v>0</v>
      </c>
      <c r="L27" s="37">
        <f t="shared" si="1"/>
        <v>33</v>
      </c>
      <c r="M27" s="37">
        <f t="shared" si="2"/>
        <v>15</v>
      </c>
      <c r="N27" s="142">
        <f t="shared" si="3"/>
        <v>48</v>
      </c>
      <c r="O27" s="69">
        <v>2</v>
      </c>
      <c r="P27" s="69">
        <v>0</v>
      </c>
      <c r="Q27" s="69">
        <v>4</v>
      </c>
      <c r="R27" s="47">
        <v>46</v>
      </c>
      <c r="S27" s="47">
        <v>0</v>
      </c>
      <c r="T27" s="47">
        <v>0</v>
      </c>
      <c r="U27" s="47">
        <v>0</v>
      </c>
      <c r="V27" s="47">
        <v>0</v>
      </c>
      <c r="W27" s="142">
        <f t="shared" si="4"/>
        <v>100</v>
      </c>
    </row>
    <row r="28" spans="1:23" ht="19.5" customHeight="1">
      <c r="A28" s="410">
        <v>20</v>
      </c>
      <c r="B28" s="411" t="s">
        <v>39</v>
      </c>
      <c r="C28" s="42">
        <v>0</v>
      </c>
      <c r="D28" s="42">
        <v>1</v>
      </c>
      <c r="E28" s="42">
        <v>2</v>
      </c>
      <c r="F28" s="5">
        <f>SUM(C28:E28)</f>
        <v>3</v>
      </c>
      <c r="G28" s="42">
        <v>0</v>
      </c>
      <c r="H28" s="42">
        <v>0</v>
      </c>
      <c r="I28" s="42">
        <v>2</v>
      </c>
      <c r="J28" s="5">
        <f>SUM(G28:I28)</f>
        <v>2</v>
      </c>
      <c r="K28" s="42">
        <f>SUM(C28,G28)</f>
        <v>0</v>
      </c>
      <c r="L28" s="42">
        <f>SUM(D28,H28)</f>
        <v>1</v>
      </c>
      <c r="M28" s="42">
        <f>SUM(E28,I28)</f>
        <v>4</v>
      </c>
      <c r="N28" s="5">
        <f>SUM(F28,J28)</f>
        <v>5</v>
      </c>
      <c r="O28" s="412">
        <v>0</v>
      </c>
      <c r="P28" s="412">
        <v>0</v>
      </c>
      <c r="Q28" s="412">
        <v>6</v>
      </c>
      <c r="R28" s="61">
        <v>0</v>
      </c>
      <c r="S28" s="61">
        <v>0</v>
      </c>
      <c r="T28" s="420">
        <v>0</v>
      </c>
      <c r="U28" s="420">
        <v>0</v>
      </c>
      <c r="V28" s="420">
        <v>0</v>
      </c>
      <c r="W28" s="5">
        <f>SUM(N28:V28)</f>
        <v>11</v>
      </c>
    </row>
    <row r="29" spans="1:23" s="41" customFormat="1" ht="19.5" customHeight="1">
      <c r="A29" s="405"/>
      <c r="B29" s="13"/>
      <c r="F29" s="406"/>
      <c r="J29" s="406"/>
      <c r="N29" s="339" t="s">
        <v>331</v>
      </c>
      <c r="O29" s="407"/>
      <c r="P29" s="407"/>
      <c r="Q29" s="407"/>
      <c r="R29" s="408"/>
      <c r="S29" s="408"/>
      <c r="T29" s="408"/>
      <c r="U29" s="408"/>
      <c r="V29" s="408"/>
      <c r="W29" s="406"/>
    </row>
    <row r="30" spans="1:23" ht="19.5" customHeight="1">
      <c r="A30" s="143">
        <v>21</v>
      </c>
      <c r="B30" s="131" t="s">
        <v>18</v>
      </c>
      <c r="C30" s="144">
        <v>10</v>
      </c>
      <c r="D30" s="144">
        <v>14</v>
      </c>
      <c r="E30" s="144">
        <v>9</v>
      </c>
      <c r="F30" s="145">
        <f t="shared" si="5"/>
        <v>33</v>
      </c>
      <c r="G30" s="144">
        <v>1</v>
      </c>
      <c r="H30" s="144">
        <v>9</v>
      </c>
      <c r="I30" s="144">
        <v>6</v>
      </c>
      <c r="J30" s="145">
        <f t="shared" si="6"/>
        <v>16</v>
      </c>
      <c r="K30" s="144">
        <f t="shared" si="0"/>
        <v>11</v>
      </c>
      <c r="L30" s="144">
        <f t="shared" si="1"/>
        <v>23</v>
      </c>
      <c r="M30" s="144">
        <f t="shared" si="2"/>
        <v>15</v>
      </c>
      <c r="N30" s="145">
        <f aca="true" t="shared" si="7" ref="N30:N36">SUM(F30,J30)</f>
        <v>49</v>
      </c>
      <c r="O30" s="146">
        <v>6</v>
      </c>
      <c r="P30" s="146">
        <v>0</v>
      </c>
      <c r="Q30" s="146">
        <v>33</v>
      </c>
      <c r="R30" s="147">
        <v>6</v>
      </c>
      <c r="S30" s="147">
        <v>0</v>
      </c>
      <c r="T30" s="409">
        <v>1</v>
      </c>
      <c r="U30" s="409">
        <v>0</v>
      </c>
      <c r="V30" s="409">
        <v>0</v>
      </c>
      <c r="W30" s="145">
        <f t="shared" si="4"/>
        <v>95</v>
      </c>
    </row>
    <row r="31" spans="1:23" ht="19.5" customHeight="1">
      <c r="A31" s="100">
        <v>22</v>
      </c>
      <c r="B31" s="9" t="s">
        <v>19</v>
      </c>
      <c r="C31" s="36">
        <v>0</v>
      </c>
      <c r="D31" s="36">
        <v>32</v>
      </c>
      <c r="E31" s="36">
        <v>25</v>
      </c>
      <c r="F31" s="3">
        <f>SUM(C31:E31)</f>
        <v>57</v>
      </c>
      <c r="G31" s="36">
        <v>0</v>
      </c>
      <c r="H31" s="36">
        <v>14</v>
      </c>
      <c r="I31" s="36">
        <v>1</v>
      </c>
      <c r="J31" s="3">
        <f>SUM(G31:I31)</f>
        <v>15</v>
      </c>
      <c r="K31" s="36">
        <f t="shared" si="0"/>
        <v>0</v>
      </c>
      <c r="L31" s="36">
        <f t="shared" si="1"/>
        <v>46</v>
      </c>
      <c r="M31" s="36">
        <f t="shared" si="2"/>
        <v>26</v>
      </c>
      <c r="N31" s="3">
        <f t="shared" si="7"/>
        <v>72</v>
      </c>
      <c r="O31" s="68">
        <v>9</v>
      </c>
      <c r="P31" s="68">
        <v>0</v>
      </c>
      <c r="Q31" s="68">
        <v>25</v>
      </c>
      <c r="R31" s="57">
        <v>20</v>
      </c>
      <c r="S31" s="57">
        <v>1</v>
      </c>
      <c r="T31" s="57">
        <v>0</v>
      </c>
      <c r="U31" s="57">
        <v>0</v>
      </c>
      <c r="V31" s="57">
        <v>0</v>
      </c>
      <c r="W31" s="3">
        <f t="shared" si="4"/>
        <v>127</v>
      </c>
    </row>
    <row r="32" spans="1:23" ht="18" customHeight="1">
      <c r="A32" s="100">
        <v>23</v>
      </c>
      <c r="B32" s="9" t="s">
        <v>137</v>
      </c>
      <c r="C32" s="36">
        <v>0</v>
      </c>
      <c r="D32" s="36">
        <v>17</v>
      </c>
      <c r="E32" s="36">
        <v>9</v>
      </c>
      <c r="F32" s="3">
        <f t="shared" si="5"/>
        <v>26</v>
      </c>
      <c r="G32" s="36">
        <v>0</v>
      </c>
      <c r="H32" s="36">
        <v>1</v>
      </c>
      <c r="I32" s="36">
        <v>2</v>
      </c>
      <c r="J32" s="3">
        <f t="shared" si="6"/>
        <v>3</v>
      </c>
      <c r="K32" s="36">
        <f t="shared" si="0"/>
        <v>0</v>
      </c>
      <c r="L32" s="36">
        <f t="shared" si="1"/>
        <v>18</v>
      </c>
      <c r="M32" s="36">
        <f t="shared" si="2"/>
        <v>11</v>
      </c>
      <c r="N32" s="3">
        <f t="shared" si="7"/>
        <v>29</v>
      </c>
      <c r="O32" s="68">
        <v>24</v>
      </c>
      <c r="P32" s="68">
        <v>35</v>
      </c>
      <c r="Q32" s="68">
        <v>29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3">
        <f t="shared" si="4"/>
        <v>117</v>
      </c>
    </row>
    <row r="33" spans="1:23" ht="18" customHeight="1">
      <c r="A33" s="100">
        <v>24</v>
      </c>
      <c r="B33" s="134" t="s">
        <v>40</v>
      </c>
      <c r="C33" s="37">
        <v>0</v>
      </c>
      <c r="D33" s="37">
        <v>18</v>
      </c>
      <c r="E33" s="37">
        <v>9</v>
      </c>
      <c r="F33" s="3">
        <f t="shared" si="5"/>
        <v>27</v>
      </c>
      <c r="G33" s="37">
        <v>0</v>
      </c>
      <c r="H33" s="37">
        <v>0</v>
      </c>
      <c r="I33" s="37">
        <v>0</v>
      </c>
      <c r="J33" s="3">
        <f t="shared" si="6"/>
        <v>0</v>
      </c>
      <c r="K33" s="36">
        <f t="shared" si="0"/>
        <v>0</v>
      </c>
      <c r="L33" s="36">
        <f t="shared" si="1"/>
        <v>18</v>
      </c>
      <c r="M33" s="36">
        <f t="shared" si="2"/>
        <v>9</v>
      </c>
      <c r="N33" s="3">
        <f t="shared" si="7"/>
        <v>27</v>
      </c>
      <c r="O33" s="69">
        <v>55</v>
      </c>
      <c r="P33" s="69">
        <v>0</v>
      </c>
      <c r="Q33" s="69">
        <v>0</v>
      </c>
      <c r="R33" s="57">
        <v>0</v>
      </c>
      <c r="S33" s="57">
        <v>1</v>
      </c>
      <c r="T33" s="57">
        <v>0</v>
      </c>
      <c r="U33" s="57">
        <v>0</v>
      </c>
      <c r="V33" s="57">
        <v>0</v>
      </c>
      <c r="W33" s="3">
        <f t="shared" si="4"/>
        <v>83</v>
      </c>
    </row>
    <row r="34" spans="1:23" ht="18" customHeight="1">
      <c r="A34" s="100">
        <v>25</v>
      </c>
      <c r="B34" s="98" t="s">
        <v>41</v>
      </c>
      <c r="C34" s="37">
        <v>0</v>
      </c>
      <c r="D34" s="37">
        <v>29</v>
      </c>
      <c r="E34" s="37">
        <v>12</v>
      </c>
      <c r="F34" s="3">
        <f t="shared" si="5"/>
        <v>41</v>
      </c>
      <c r="G34" s="37">
        <v>0</v>
      </c>
      <c r="H34" s="37">
        <v>1</v>
      </c>
      <c r="I34" s="37">
        <v>2</v>
      </c>
      <c r="J34" s="3">
        <f t="shared" si="6"/>
        <v>3</v>
      </c>
      <c r="K34" s="36">
        <f t="shared" si="0"/>
        <v>0</v>
      </c>
      <c r="L34" s="36">
        <f t="shared" si="1"/>
        <v>30</v>
      </c>
      <c r="M34" s="36">
        <f t="shared" si="2"/>
        <v>14</v>
      </c>
      <c r="N34" s="3">
        <f t="shared" si="7"/>
        <v>44</v>
      </c>
      <c r="O34" s="69">
        <v>105</v>
      </c>
      <c r="P34" s="69">
        <v>4</v>
      </c>
      <c r="Q34" s="69">
        <v>38</v>
      </c>
      <c r="R34" s="57">
        <v>0</v>
      </c>
      <c r="S34" s="57">
        <v>1</v>
      </c>
      <c r="T34" s="57">
        <v>0</v>
      </c>
      <c r="U34" s="57">
        <v>0</v>
      </c>
      <c r="V34" s="57">
        <v>0</v>
      </c>
      <c r="W34" s="3">
        <f t="shared" si="4"/>
        <v>192</v>
      </c>
    </row>
    <row r="35" spans="1:23" ht="18" customHeight="1">
      <c r="A35" s="100">
        <v>26</v>
      </c>
      <c r="B35" s="10" t="s">
        <v>42</v>
      </c>
      <c r="C35" s="37">
        <v>13</v>
      </c>
      <c r="D35" s="37">
        <v>1</v>
      </c>
      <c r="E35" s="37">
        <v>2</v>
      </c>
      <c r="F35" s="3">
        <f t="shared" si="5"/>
        <v>16</v>
      </c>
      <c r="G35" s="37">
        <v>20</v>
      </c>
      <c r="H35" s="37">
        <v>1</v>
      </c>
      <c r="I35" s="37">
        <v>1</v>
      </c>
      <c r="J35" s="3">
        <f t="shared" si="6"/>
        <v>22</v>
      </c>
      <c r="K35" s="36">
        <f t="shared" si="0"/>
        <v>33</v>
      </c>
      <c r="L35" s="36">
        <f t="shared" si="1"/>
        <v>2</v>
      </c>
      <c r="M35" s="36">
        <f t="shared" si="2"/>
        <v>3</v>
      </c>
      <c r="N35" s="3">
        <f t="shared" si="7"/>
        <v>38</v>
      </c>
      <c r="O35" s="69">
        <v>0</v>
      </c>
      <c r="P35" s="69">
        <v>0</v>
      </c>
      <c r="Q35" s="69">
        <v>17</v>
      </c>
      <c r="R35" s="57">
        <v>10</v>
      </c>
      <c r="S35" s="57">
        <v>0</v>
      </c>
      <c r="T35" s="57">
        <v>0</v>
      </c>
      <c r="U35" s="57">
        <v>0</v>
      </c>
      <c r="V35" s="57">
        <v>5</v>
      </c>
      <c r="W35" s="3">
        <f t="shared" si="4"/>
        <v>70</v>
      </c>
    </row>
    <row r="36" spans="1:23" ht="18" customHeight="1">
      <c r="A36" s="100">
        <v>27</v>
      </c>
      <c r="B36" s="132" t="s">
        <v>103</v>
      </c>
      <c r="C36" s="37">
        <v>0</v>
      </c>
      <c r="D36" s="37">
        <v>1</v>
      </c>
      <c r="E36" s="37">
        <v>0</v>
      </c>
      <c r="F36" s="3">
        <f>SUM(C36:E36)</f>
        <v>1</v>
      </c>
      <c r="G36" s="37">
        <v>0</v>
      </c>
      <c r="H36" s="37">
        <v>1</v>
      </c>
      <c r="I36" s="37">
        <v>0</v>
      </c>
      <c r="J36" s="3">
        <f>SUM(G36:I36)</f>
        <v>1</v>
      </c>
      <c r="K36" s="36">
        <f t="shared" si="0"/>
        <v>0</v>
      </c>
      <c r="L36" s="36">
        <f t="shared" si="1"/>
        <v>2</v>
      </c>
      <c r="M36" s="36">
        <f t="shared" si="2"/>
        <v>0</v>
      </c>
      <c r="N36" s="3">
        <f t="shared" si="7"/>
        <v>2</v>
      </c>
      <c r="O36" s="69">
        <v>0</v>
      </c>
      <c r="P36" s="69">
        <v>0</v>
      </c>
      <c r="Q36" s="69">
        <v>2</v>
      </c>
      <c r="R36" s="47">
        <v>0</v>
      </c>
      <c r="S36" s="47">
        <v>0</v>
      </c>
      <c r="T36" s="47">
        <v>0</v>
      </c>
      <c r="U36" s="57">
        <v>0</v>
      </c>
      <c r="V36" s="57">
        <v>0</v>
      </c>
      <c r="W36" s="3">
        <f t="shared" si="4"/>
        <v>4</v>
      </c>
    </row>
    <row r="37" spans="1:23" ht="18" customHeight="1">
      <c r="A37" s="100">
        <v>28</v>
      </c>
      <c r="B37" s="10" t="s">
        <v>310</v>
      </c>
      <c r="C37" s="37">
        <v>0</v>
      </c>
      <c r="D37" s="37">
        <v>0</v>
      </c>
      <c r="E37" s="37">
        <v>0</v>
      </c>
      <c r="F37" s="3">
        <f aca="true" t="shared" si="8" ref="F37:F42">SUM(C37:E37)</f>
        <v>0</v>
      </c>
      <c r="G37" s="37">
        <v>9</v>
      </c>
      <c r="H37" s="37">
        <v>3</v>
      </c>
      <c r="I37" s="37">
        <v>1</v>
      </c>
      <c r="J37" s="3">
        <f aca="true" t="shared" si="9" ref="J37:J43">SUM(G37:I37)</f>
        <v>13</v>
      </c>
      <c r="K37" s="36">
        <f t="shared" si="0"/>
        <v>9</v>
      </c>
      <c r="L37" s="36">
        <f t="shared" si="1"/>
        <v>3</v>
      </c>
      <c r="M37" s="36">
        <f t="shared" si="2"/>
        <v>1</v>
      </c>
      <c r="N37" s="3">
        <f aca="true" t="shared" si="10" ref="N37:N47">SUM(F37,J37)</f>
        <v>13</v>
      </c>
      <c r="O37" s="69">
        <v>0</v>
      </c>
      <c r="P37" s="69">
        <v>0</v>
      </c>
      <c r="Q37" s="69">
        <v>5</v>
      </c>
      <c r="R37" s="47">
        <v>1</v>
      </c>
      <c r="S37" s="47">
        <v>5</v>
      </c>
      <c r="T37" s="47">
        <v>0</v>
      </c>
      <c r="U37" s="57">
        <v>1</v>
      </c>
      <c r="V37" s="57">
        <v>0</v>
      </c>
      <c r="W37" s="3">
        <f t="shared" si="4"/>
        <v>25</v>
      </c>
    </row>
    <row r="38" spans="1:23" ht="18" customHeight="1">
      <c r="A38" s="100">
        <v>29</v>
      </c>
      <c r="B38" s="10" t="s">
        <v>98</v>
      </c>
      <c r="C38" s="37">
        <v>3</v>
      </c>
      <c r="D38" s="37">
        <v>0</v>
      </c>
      <c r="E38" s="37">
        <v>1</v>
      </c>
      <c r="F38" s="3">
        <f t="shared" si="8"/>
        <v>4</v>
      </c>
      <c r="G38" s="37">
        <v>5</v>
      </c>
      <c r="H38" s="37">
        <v>0</v>
      </c>
      <c r="I38" s="37">
        <v>0</v>
      </c>
      <c r="J38" s="3">
        <f t="shared" si="9"/>
        <v>5</v>
      </c>
      <c r="K38" s="36">
        <f t="shared" si="0"/>
        <v>8</v>
      </c>
      <c r="L38" s="36">
        <f t="shared" si="1"/>
        <v>0</v>
      </c>
      <c r="M38" s="36">
        <f t="shared" si="2"/>
        <v>1</v>
      </c>
      <c r="N38" s="3">
        <f t="shared" si="10"/>
        <v>9</v>
      </c>
      <c r="O38" s="69">
        <v>0</v>
      </c>
      <c r="P38" s="69">
        <v>0</v>
      </c>
      <c r="Q38" s="69">
        <v>11</v>
      </c>
      <c r="R38" s="47">
        <v>0</v>
      </c>
      <c r="S38" s="47">
        <v>0</v>
      </c>
      <c r="T38" s="47">
        <v>0</v>
      </c>
      <c r="U38" s="57">
        <v>0</v>
      </c>
      <c r="V38" s="57">
        <v>0</v>
      </c>
      <c r="W38" s="3">
        <f t="shared" si="4"/>
        <v>20</v>
      </c>
    </row>
    <row r="39" spans="1:23" ht="18" customHeight="1">
      <c r="A39" s="100">
        <v>30</v>
      </c>
      <c r="B39" s="133" t="s">
        <v>102</v>
      </c>
      <c r="C39" s="37">
        <v>0</v>
      </c>
      <c r="D39" s="37">
        <v>2</v>
      </c>
      <c r="E39" s="37">
        <v>4</v>
      </c>
      <c r="F39" s="3">
        <f t="shared" si="8"/>
        <v>6</v>
      </c>
      <c r="G39" s="37">
        <v>0</v>
      </c>
      <c r="H39" s="37">
        <v>2</v>
      </c>
      <c r="I39" s="37">
        <v>2</v>
      </c>
      <c r="J39" s="3">
        <f t="shared" si="9"/>
        <v>4</v>
      </c>
      <c r="K39" s="36">
        <f t="shared" si="0"/>
        <v>0</v>
      </c>
      <c r="L39" s="36">
        <f t="shared" si="1"/>
        <v>4</v>
      </c>
      <c r="M39" s="36">
        <f t="shared" si="2"/>
        <v>6</v>
      </c>
      <c r="N39" s="3">
        <f t="shared" si="10"/>
        <v>10</v>
      </c>
      <c r="O39" s="69">
        <v>0</v>
      </c>
      <c r="P39" s="69">
        <v>0</v>
      </c>
      <c r="Q39" s="69">
        <v>2</v>
      </c>
      <c r="R39" s="47">
        <v>3</v>
      </c>
      <c r="S39" s="47">
        <v>0</v>
      </c>
      <c r="T39" s="47">
        <v>0</v>
      </c>
      <c r="U39" s="57">
        <v>0</v>
      </c>
      <c r="V39" s="57">
        <v>0</v>
      </c>
      <c r="W39" s="3">
        <f t="shared" si="4"/>
        <v>15</v>
      </c>
    </row>
    <row r="40" spans="1:23" ht="18" customHeight="1">
      <c r="A40" s="100">
        <v>31</v>
      </c>
      <c r="B40" s="134" t="s">
        <v>241</v>
      </c>
      <c r="C40" s="37">
        <v>0</v>
      </c>
      <c r="D40" s="37">
        <v>0</v>
      </c>
      <c r="E40" s="37">
        <v>1</v>
      </c>
      <c r="F40" s="3">
        <f t="shared" si="8"/>
        <v>1</v>
      </c>
      <c r="G40" s="37">
        <v>0</v>
      </c>
      <c r="H40" s="37">
        <v>2</v>
      </c>
      <c r="I40" s="37">
        <v>3</v>
      </c>
      <c r="J40" s="3">
        <f t="shared" si="9"/>
        <v>5</v>
      </c>
      <c r="K40" s="36">
        <f t="shared" si="0"/>
        <v>0</v>
      </c>
      <c r="L40" s="36">
        <f t="shared" si="1"/>
        <v>2</v>
      </c>
      <c r="M40" s="36">
        <f t="shared" si="2"/>
        <v>4</v>
      </c>
      <c r="N40" s="3">
        <f t="shared" si="10"/>
        <v>6</v>
      </c>
      <c r="O40" s="69">
        <v>0</v>
      </c>
      <c r="P40" s="69">
        <v>0</v>
      </c>
      <c r="Q40" s="69">
        <v>1</v>
      </c>
      <c r="R40" s="47">
        <v>0</v>
      </c>
      <c r="S40" s="47">
        <v>3</v>
      </c>
      <c r="T40" s="47">
        <v>0</v>
      </c>
      <c r="U40" s="57">
        <v>0</v>
      </c>
      <c r="V40" s="57">
        <v>0</v>
      </c>
      <c r="W40" s="3">
        <f t="shared" si="4"/>
        <v>10</v>
      </c>
    </row>
    <row r="41" spans="1:23" ht="18" customHeight="1">
      <c r="A41" s="100">
        <v>32</v>
      </c>
      <c r="B41" s="10" t="s">
        <v>120</v>
      </c>
      <c r="C41" s="37">
        <v>0</v>
      </c>
      <c r="D41" s="37">
        <v>0</v>
      </c>
      <c r="E41" s="37">
        <v>0</v>
      </c>
      <c r="F41" s="3">
        <f t="shared" si="8"/>
        <v>0</v>
      </c>
      <c r="G41" s="37">
        <v>0</v>
      </c>
      <c r="H41" s="37">
        <v>0</v>
      </c>
      <c r="I41" s="37">
        <v>0</v>
      </c>
      <c r="J41" s="3">
        <f t="shared" si="9"/>
        <v>0</v>
      </c>
      <c r="K41" s="36">
        <f t="shared" si="0"/>
        <v>0</v>
      </c>
      <c r="L41" s="36">
        <f t="shared" si="1"/>
        <v>0</v>
      </c>
      <c r="M41" s="36">
        <f t="shared" si="2"/>
        <v>0</v>
      </c>
      <c r="N41" s="3">
        <f t="shared" si="10"/>
        <v>0</v>
      </c>
      <c r="O41" s="69">
        <v>0</v>
      </c>
      <c r="P41" s="69">
        <v>0</v>
      </c>
      <c r="Q41" s="69">
        <v>11</v>
      </c>
      <c r="R41" s="47">
        <v>0</v>
      </c>
      <c r="S41" s="47">
        <v>0</v>
      </c>
      <c r="T41" s="47">
        <v>0</v>
      </c>
      <c r="U41" s="57">
        <v>0</v>
      </c>
      <c r="V41" s="57">
        <v>0</v>
      </c>
      <c r="W41" s="3">
        <f t="shared" si="4"/>
        <v>11</v>
      </c>
    </row>
    <row r="42" spans="1:23" ht="18" customHeight="1">
      <c r="A42" s="100">
        <v>33</v>
      </c>
      <c r="B42" s="10" t="s">
        <v>114</v>
      </c>
      <c r="C42" s="37">
        <v>0</v>
      </c>
      <c r="D42" s="37">
        <v>1</v>
      </c>
      <c r="E42" s="37">
        <v>0</v>
      </c>
      <c r="F42" s="3">
        <f t="shared" si="8"/>
        <v>1</v>
      </c>
      <c r="G42" s="37">
        <v>0</v>
      </c>
      <c r="H42" s="37">
        <v>4</v>
      </c>
      <c r="I42" s="37">
        <v>1</v>
      </c>
      <c r="J42" s="3">
        <f t="shared" si="9"/>
        <v>5</v>
      </c>
      <c r="K42" s="36">
        <f t="shared" si="0"/>
        <v>0</v>
      </c>
      <c r="L42" s="36">
        <f t="shared" si="1"/>
        <v>5</v>
      </c>
      <c r="M42" s="36">
        <f t="shared" si="2"/>
        <v>1</v>
      </c>
      <c r="N42" s="3">
        <f t="shared" si="10"/>
        <v>6</v>
      </c>
      <c r="O42" s="69">
        <v>0</v>
      </c>
      <c r="P42" s="69">
        <v>0</v>
      </c>
      <c r="Q42" s="69">
        <v>0</v>
      </c>
      <c r="R42" s="47">
        <v>0</v>
      </c>
      <c r="S42" s="47">
        <v>0</v>
      </c>
      <c r="T42" s="47">
        <v>0</v>
      </c>
      <c r="U42" s="57">
        <v>0</v>
      </c>
      <c r="V42" s="57">
        <v>0</v>
      </c>
      <c r="W42" s="3">
        <f t="shared" si="4"/>
        <v>6</v>
      </c>
    </row>
    <row r="43" spans="1:23" ht="18" customHeight="1">
      <c r="A43" s="100">
        <v>34</v>
      </c>
      <c r="B43" s="10" t="s">
        <v>121</v>
      </c>
      <c r="C43" s="37">
        <v>0</v>
      </c>
      <c r="D43" s="37">
        <v>0</v>
      </c>
      <c r="E43" s="37">
        <v>0</v>
      </c>
      <c r="F43" s="142">
        <f aca="true" t="shared" si="11" ref="F43:F53">SUM(C43:E43)</f>
        <v>0</v>
      </c>
      <c r="G43" s="37">
        <v>0</v>
      </c>
      <c r="H43" s="37">
        <v>0</v>
      </c>
      <c r="I43" s="37">
        <v>0</v>
      </c>
      <c r="J43" s="142">
        <f t="shared" si="9"/>
        <v>0</v>
      </c>
      <c r="K43" s="36">
        <f t="shared" si="0"/>
        <v>0</v>
      </c>
      <c r="L43" s="36">
        <f t="shared" si="1"/>
        <v>0</v>
      </c>
      <c r="M43" s="36">
        <f t="shared" si="2"/>
        <v>0</v>
      </c>
      <c r="N43" s="3">
        <f t="shared" si="10"/>
        <v>0</v>
      </c>
      <c r="O43" s="69">
        <v>0</v>
      </c>
      <c r="P43" s="69">
        <v>0</v>
      </c>
      <c r="Q43" s="69">
        <v>5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3">
        <f t="shared" si="4"/>
        <v>5</v>
      </c>
    </row>
    <row r="44" spans="1:23" ht="18" customHeight="1">
      <c r="A44" s="100">
        <v>35</v>
      </c>
      <c r="B44" s="132" t="s">
        <v>247</v>
      </c>
      <c r="C44" s="37">
        <v>0</v>
      </c>
      <c r="D44" s="37">
        <v>0</v>
      </c>
      <c r="E44" s="37">
        <v>0</v>
      </c>
      <c r="F44" s="142">
        <f>SUM(C44:E44)</f>
        <v>0</v>
      </c>
      <c r="G44" s="37">
        <v>0</v>
      </c>
      <c r="H44" s="37">
        <v>0</v>
      </c>
      <c r="I44" s="37">
        <v>0</v>
      </c>
      <c r="J44" s="142">
        <f aca="true" t="shared" si="12" ref="J44:J53">SUM(G44:I44)</f>
        <v>0</v>
      </c>
      <c r="K44" s="36">
        <f t="shared" si="0"/>
        <v>0</v>
      </c>
      <c r="L44" s="36">
        <f t="shared" si="1"/>
        <v>0</v>
      </c>
      <c r="M44" s="36">
        <f t="shared" si="2"/>
        <v>0</v>
      </c>
      <c r="N44" s="3">
        <f>SUM(F44,J44)</f>
        <v>0</v>
      </c>
      <c r="O44" s="69">
        <v>0</v>
      </c>
      <c r="P44" s="69">
        <v>0</v>
      </c>
      <c r="Q44" s="69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3">
        <f t="shared" si="4"/>
        <v>0</v>
      </c>
    </row>
    <row r="45" spans="1:23" ht="18" customHeight="1">
      <c r="A45" s="100">
        <v>36</v>
      </c>
      <c r="B45" s="9" t="s">
        <v>180</v>
      </c>
      <c r="C45" s="36">
        <v>0</v>
      </c>
      <c r="D45" s="36">
        <v>0</v>
      </c>
      <c r="E45" s="36">
        <v>0</v>
      </c>
      <c r="F45" s="3">
        <f t="shared" si="11"/>
        <v>0</v>
      </c>
      <c r="G45" s="36">
        <v>0</v>
      </c>
      <c r="H45" s="36">
        <v>0</v>
      </c>
      <c r="I45" s="36">
        <v>0</v>
      </c>
      <c r="J45" s="3">
        <f t="shared" si="12"/>
        <v>0</v>
      </c>
      <c r="K45" s="36">
        <f t="shared" si="0"/>
        <v>0</v>
      </c>
      <c r="L45" s="36">
        <f t="shared" si="1"/>
        <v>0</v>
      </c>
      <c r="M45" s="36">
        <f t="shared" si="2"/>
        <v>0</v>
      </c>
      <c r="N45" s="3">
        <f t="shared" si="10"/>
        <v>0</v>
      </c>
      <c r="O45" s="68">
        <v>0</v>
      </c>
      <c r="P45" s="68">
        <v>0</v>
      </c>
      <c r="Q45" s="68">
        <v>55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3">
        <f t="shared" si="4"/>
        <v>55</v>
      </c>
    </row>
    <row r="46" spans="1:23" ht="18" customHeight="1">
      <c r="A46" s="100">
        <v>37</v>
      </c>
      <c r="B46" s="82" t="s">
        <v>181</v>
      </c>
      <c r="C46" s="76">
        <v>0</v>
      </c>
      <c r="D46" s="76">
        <v>0</v>
      </c>
      <c r="E46" s="76">
        <v>0</v>
      </c>
      <c r="F46" s="3">
        <f t="shared" si="11"/>
        <v>0</v>
      </c>
      <c r="G46" s="76">
        <v>0</v>
      </c>
      <c r="H46" s="76">
        <v>0</v>
      </c>
      <c r="I46" s="76">
        <v>0</v>
      </c>
      <c r="J46" s="3">
        <f t="shared" si="12"/>
        <v>0</v>
      </c>
      <c r="K46" s="36">
        <f t="shared" si="0"/>
        <v>0</v>
      </c>
      <c r="L46" s="36">
        <f t="shared" si="1"/>
        <v>0</v>
      </c>
      <c r="M46" s="36">
        <f t="shared" si="2"/>
        <v>0</v>
      </c>
      <c r="N46" s="3">
        <f t="shared" si="10"/>
        <v>0</v>
      </c>
      <c r="O46" s="83">
        <v>0</v>
      </c>
      <c r="P46" s="69">
        <v>0</v>
      </c>
      <c r="Q46" s="83">
        <v>37</v>
      </c>
      <c r="R46" s="84">
        <v>0</v>
      </c>
      <c r="S46" s="84">
        <v>0</v>
      </c>
      <c r="T46" s="84">
        <v>0</v>
      </c>
      <c r="U46" s="47">
        <v>0</v>
      </c>
      <c r="V46" s="47">
        <v>0</v>
      </c>
      <c r="W46" s="3">
        <f t="shared" si="4"/>
        <v>37</v>
      </c>
    </row>
    <row r="47" spans="1:23" ht="18" customHeight="1">
      <c r="A47" s="100">
        <v>38</v>
      </c>
      <c r="B47" s="82" t="s">
        <v>182</v>
      </c>
      <c r="C47" s="76">
        <v>0</v>
      </c>
      <c r="D47" s="76">
        <v>0</v>
      </c>
      <c r="E47" s="76">
        <v>0</v>
      </c>
      <c r="F47" s="3">
        <f t="shared" si="11"/>
        <v>0</v>
      </c>
      <c r="G47" s="76">
        <v>0</v>
      </c>
      <c r="H47" s="76">
        <v>1</v>
      </c>
      <c r="I47" s="76">
        <v>1</v>
      </c>
      <c r="J47" s="3">
        <f t="shared" si="12"/>
        <v>2</v>
      </c>
      <c r="K47" s="36">
        <f t="shared" si="0"/>
        <v>0</v>
      </c>
      <c r="L47" s="36">
        <f t="shared" si="1"/>
        <v>1</v>
      </c>
      <c r="M47" s="36">
        <f t="shared" si="2"/>
        <v>1</v>
      </c>
      <c r="N47" s="3">
        <f t="shared" si="10"/>
        <v>2</v>
      </c>
      <c r="O47" s="83">
        <v>0</v>
      </c>
      <c r="P47" s="69">
        <v>0</v>
      </c>
      <c r="Q47" s="83">
        <v>3</v>
      </c>
      <c r="R47" s="84">
        <v>0</v>
      </c>
      <c r="S47" s="84">
        <v>0</v>
      </c>
      <c r="T47" s="84">
        <v>0</v>
      </c>
      <c r="U47" s="47">
        <v>0</v>
      </c>
      <c r="V47" s="47">
        <v>0</v>
      </c>
      <c r="W47" s="3">
        <f t="shared" si="4"/>
        <v>5</v>
      </c>
    </row>
    <row r="48" spans="1:23" ht="18" customHeight="1">
      <c r="A48" s="100">
        <v>39</v>
      </c>
      <c r="B48" s="404" t="s">
        <v>273</v>
      </c>
      <c r="C48" s="76">
        <v>0</v>
      </c>
      <c r="D48" s="76">
        <v>0</v>
      </c>
      <c r="E48" s="76">
        <v>0</v>
      </c>
      <c r="F48" s="3">
        <f>SUM(C48:E48)</f>
        <v>0</v>
      </c>
      <c r="G48" s="76">
        <v>0</v>
      </c>
      <c r="H48" s="76">
        <v>1</v>
      </c>
      <c r="I48" s="76">
        <v>1</v>
      </c>
      <c r="J48" s="3">
        <f t="shared" si="12"/>
        <v>2</v>
      </c>
      <c r="K48" s="36">
        <f aca="true" t="shared" si="13" ref="K48:N50">SUM(C48,G48)</f>
        <v>0</v>
      </c>
      <c r="L48" s="36">
        <f t="shared" si="13"/>
        <v>1</v>
      </c>
      <c r="M48" s="36">
        <f t="shared" si="13"/>
        <v>1</v>
      </c>
      <c r="N48" s="3">
        <f t="shared" si="13"/>
        <v>2</v>
      </c>
      <c r="O48" s="83">
        <v>0</v>
      </c>
      <c r="P48" s="69">
        <v>0</v>
      </c>
      <c r="Q48" s="83">
        <v>0</v>
      </c>
      <c r="R48" s="84">
        <v>0</v>
      </c>
      <c r="S48" s="84">
        <v>0</v>
      </c>
      <c r="T48" s="84">
        <v>0</v>
      </c>
      <c r="U48" s="47">
        <v>0</v>
      </c>
      <c r="V48" s="47">
        <v>0</v>
      </c>
      <c r="W48" s="3">
        <f>SUM(N48:V48)</f>
        <v>2</v>
      </c>
    </row>
    <row r="49" spans="1:23" ht="18" customHeight="1">
      <c r="A49" s="100">
        <v>40</v>
      </c>
      <c r="B49" s="404" t="s">
        <v>274</v>
      </c>
      <c r="C49" s="76">
        <v>0</v>
      </c>
      <c r="D49" s="76">
        <v>0</v>
      </c>
      <c r="E49" s="76">
        <v>0</v>
      </c>
      <c r="F49" s="3">
        <f>SUM(C49:E49)</f>
        <v>0</v>
      </c>
      <c r="G49" s="76">
        <v>0</v>
      </c>
      <c r="H49" s="76">
        <v>0</v>
      </c>
      <c r="I49" s="76">
        <v>0</v>
      </c>
      <c r="J49" s="3">
        <f>SUM(G49:I49)</f>
        <v>0</v>
      </c>
      <c r="K49" s="36">
        <f t="shared" si="13"/>
        <v>0</v>
      </c>
      <c r="L49" s="36">
        <f t="shared" si="13"/>
        <v>0</v>
      </c>
      <c r="M49" s="36">
        <f t="shared" si="13"/>
        <v>0</v>
      </c>
      <c r="N49" s="3">
        <f t="shared" si="13"/>
        <v>0</v>
      </c>
      <c r="O49" s="83">
        <v>0</v>
      </c>
      <c r="P49" s="69">
        <v>0</v>
      </c>
      <c r="Q49" s="83">
        <v>3</v>
      </c>
      <c r="R49" s="84">
        <v>0</v>
      </c>
      <c r="S49" s="84">
        <v>0</v>
      </c>
      <c r="T49" s="84">
        <v>0</v>
      </c>
      <c r="U49" s="47">
        <v>0</v>
      </c>
      <c r="V49" s="47">
        <v>0</v>
      </c>
      <c r="W49" s="3">
        <f>SUM(N49:V49)</f>
        <v>3</v>
      </c>
    </row>
    <row r="50" spans="1:23" ht="18" customHeight="1">
      <c r="A50" s="100">
        <v>41</v>
      </c>
      <c r="B50" s="404" t="s">
        <v>275</v>
      </c>
      <c r="C50" s="76">
        <v>0</v>
      </c>
      <c r="D50" s="76">
        <v>0</v>
      </c>
      <c r="E50" s="76">
        <v>0</v>
      </c>
      <c r="F50" s="3">
        <f>SUM(C50:E50)</f>
        <v>0</v>
      </c>
      <c r="G50" s="76">
        <v>0</v>
      </c>
      <c r="H50" s="76">
        <v>0</v>
      </c>
      <c r="I50" s="76">
        <v>0</v>
      </c>
      <c r="J50" s="3">
        <f>SUM(G50:I50)</f>
        <v>0</v>
      </c>
      <c r="K50" s="36">
        <f t="shared" si="13"/>
        <v>0</v>
      </c>
      <c r="L50" s="36">
        <f t="shared" si="13"/>
        <v>0</v>
      </c>
      <c r="M50" s="36">
        <f t="shared" si="13"/>
        <v>0</v>
      </c>
      <c r="N50" s="3">
        <f t="shared" si="13"/>
        <v>0</v>
      </c>
      <c r="O50" s="83">
        <v>0</v>
      </c>
      <c r="P50" s="69">
        <v>0</v>
      </c>
      <c r="Q50" s="83">
        <v>8</v>
      </c>
      <c r="R50" s="84">
        <v>0</v>
      </c>
      <c r="S50" s="84">
        <v>0</v>
      </c>
      <c r="T50" s="84">
        <v>0</v>
      </c>
      <c r="U50" s="47">
        <v>0</v>
      </c>
      <c r="V50" s="47">
        <v>0</v>
      </c>
      <c r="W50" s="3">
        <f>SUM(N50:V50)</f>
        <v>8</v>
      </c>
    </row>
    <row r="51" spans="1:23" ht="18" customHeight="1">
      <c r="A51" s="100">
        <v>42</v>
      </c>
      <c r="B51" s="404" t="s">
        <v>320</v>
      </c>
      <c r="C51" s="76">
        <v>0</v>
      </c>
      <c r="D51" s="76">
        <v>0</v>
      </c>
      <c r="E51" s="76">
        <v>0</v>
      </c>
      <c r="F51" s="3">
        <f>SUM(C51:E51)</f>
        <v>0</v>
      </c>
      <c r="G51" s="76">
        <v>0</v>
      </c>
      <c r="H51" s="76">
        <v>0</v>
      </c>
      <c r="I51" s="76">
        <v>0</v>
      </c>
      <c r="J51" s="3">
        <f>SUM(G51:I51)</f>
        <v>0</v>
      </c>
      <c r="K51" s="36">
        <f aca="true" t="shared" si="14" ref="K51:N52">SUM(C51,G51)</f>
        <v>0</v>
      </c>
      <c r="L51" s="36">
        <f t="shared" si="14"/>
        <v>0</v>
      </c>
      <c r="M51" s="36">
        <f t="shared" si="14"/>
        <v>0</v>
      </c>
      <c r="N51" s="3">
        <f t="shared" si="14"/>
        <v>0</v>
      </c>
      <c r="O51" s="83">
        <v>0</v>
      </c>
      <c r="P51" s="69">
        <v>0</v>
      </c>
      <c r="Q51" s="83">
        <v>2</v>
      </c>
      <c r="R51" s="84">
        <v>0</v>
      </c>
      <c r="S51" s="84">
        <v>0</v>
      </c>
      <c r="T51" s="84">
        <v>0</v>
      </c>
      <c r="U51" s="47">
        <v>0</v>
      </c>
      <c r="V51" s="47">
        <v>0</v>
      </c>
      <c r="W51" s="3">
        <f>SUM(N51:V51)</f>
        <v>2</v>
      </c>
    </row>
    <row r="52" spans="1:23" ht="18" customHeight="1">
      <c r="A52" s="100">
        <v>43</v>
      </c>
      <c r="B52" s="404" t="s">
        <v>321</v>
      </c>
      <c r="C52" s="76">
        <v>0</v>
      </c>
      <c r="D52" s="76">
        <v>0</v>
      </c>
      <c r="E52" s="76">
        <v>0</v>
      </c>
      <c r="F52" s="3">
        <f>SUM(C52:E52)</f>
        <v>0</v>
      </c>
      <c r="G52" s="76">
        <v>0</v>
      </c>
      <c r="H52" s="76">
        <v>0</v>
      </c>
      <c r="I52" s="76">
        <v>0</v>
      </c>
      <c r="J52" s="3">
        <f>SUM(G52:I52)</f>
        <v>0</v>
      </c>
      <c r="K52" s="36">
        <f t="shared" si="14"/>
        <v>0</v>
      </c>
      <c r="L52" s="36">
        <f t="shared" si="14"/>
        <v>0</v>
      </c>
      <c r="M52" s="36">
        <f t="shared" si="14"/>
        <v>0</v>
      </c>
      <c r="N52" s="3">
        <f t="shared" si="14"/>
        <v>0</v>
      </c>
      <c r="O52" s="83">
        <v>0</v>
      </c>
      <c r="P52" s="69">
        <v>0</v>
      </c>
      <c r="Q52" s="83">
        <v>1</v>
      </c>
      <c r="R52" s="84">
        <v>0</v>
      </c>
      <c r="S52" s="84">
        <v>0</v>
      </c>
      <c r="T52" s="84">
        <v>0</v>
      </c>
      <c r="U52" s="47">
        <v>0</v>
      </c>
      <c r="V52" s="47">
        <v>0</v>
      </c>
      <c r="W52" s="3">
        <f>SUM(N52:V52)</f>
        <v>1</v>
      </c>
    </row>
    <row r="53" spans="1:23" ht="18" customHeight="1">
      <c r="A53" s="468"/>
      <c r="B53" s="482" t="s">
        <v>186</v>
      </c>
      <c r="C53" s="483">
        <f>SUM(C54:C58,C61:C69)</f>
        <v>250</v>
      </c>
      <c r="D53" s="483">
        <f>SUM(D54:D58,D61:D69)</f>
        <v>120</v>
      </c>
      <c r="E53" s="483">
        <f>SUM(E54:E58,E61:E69)</f>
        <v>130</v>
      </c>
      <c r="F53" s="471">
        <f t="shared" si="11"/>
        <v>500</v>
      </c>
      <c r="G53" s="483">
        <f>SUM(G54:G58,G61:G69)</f>
        <v>134</v>
      </c>
      <c r="H53" s="483">
        <f>SUM(H54:H58,H61:H69)</f>
        <v>26</v>
      </c>
      <c r="I53" s="483">
        <f>SUM(I54:I58,I61:I69)</f>
        <v>15</v>
      </c>
      <c r="J53" s="471">
        <f t="shared" si="12"/>
        <v>175</v>
      </c>
      <c r="K53" s="472">
        <f t="shared" si="0"/>
        <v>384</v>
      </c>
      <c r="L53" s="472">
        <f t="shared" si="1"/>
        <v>146</v>
      </c>
      <c r="M53" s="472">
        <f t="shared" si="2"/>
        <v>145</v>
      </c>
      <c r="N53" s="471">
        <f>SUM(K53:M53)</f>
        <v>675</v>
      </c>
      <c r="O53" s="484">
        <f aca="true" t="shared" si="15" ref="O53:W53">SUM(O54:O58,O61:O70)</f>
        <v>418</v>
      </c>
      <c r="P53" s="484">
        <f t="shared" si="15"/>
        <v>65</v>
      </c>
      <c r="Q53" s="484">
        <f t="shared" si="15"/>
        <v>426</v>
      </c>
      <c r="R53" s="484">
        <f t="shared" si="15"/>
        <v>159</v>
      </c>
      <c r="S53" s="484">
        <f t="shared" si="15"/>
        <v>6</v>
      </c>
      <c r="T53" s="484">
        <f t="shared" si="15"/>
        <v>7</v>
      </c>
      <c r="U53" s="484">
        <f t="shared" si="15"/>
        <v>0</v>
      </c>
      <c r="V53" s="484">
        <f t="shared" si="15"/>
        <v>0</v>
      </c>
      <c r="W53" s="579">
        <f t="shared" si="15"/>
        <v>1756</v>
      </c>
    </row>
    <row r="54" spans="1:23" ht="18" customHeight="1">
      <c r="A54" s="100">
        <v>44</v>
      </c>
      <c r="B54" s="82" t="s">
        <v>162</v>
      </c>
      <c r="C54" s="76">
        <v>0</v>
      </c>
      <c r="D54" s="76">
        <v>22</v>
      </c>
      <c r="E54" s="76">
        <v>48</v>
      </c>
      <c r="F54" s="4">
        <f t="shared" si="5"/>
        <v>70</v>
      </c>
      <c r="G54" s="76">
        <v>0</v>
      </c>
      <c r="H54" s="76">
        <v>7</v>
      </c>
      <c r="I54" s="76">
        <v>6</v>
      </c>
      <c r="J54" s="4">
        <f t="shared" si="6"/>
        <v>13</v>
      </c>
      <c r="K54" s="46">
        <f t="shared" si="0"/>
        <v>0</v>
      </c>
      <c r="L54" s="46">
        <f t="shared" si="1"/>
        <v>29</v>
      </c>
      <c r="M54" s="46">
        <f t="shared" si="2"/>
        <v>54</v>
      </c>
      <c r="N54" s="4">
        <f>SUM(F54,J54)</f>
        <v>83</v>
      </c>
      <c r="O54" s="83">
        <v>183</v>
      </c>
      <c r="P54" s="83">
        <v>0</v>
      </c>
      <c r="Q54" s="83">
        <v>87</v>
      </c>
      <c r="R54" s="84">
        <v>61</v>
      </c>
      <c r="S54" s="84">
        <v>2</v>
      </c>
      <c r="T54" s="84">
        <v>0</v>
      </c>
      <c r="U54" s="84">
        <v>0</v>
      </c>
      <c r="V54" s="84">
        <v>0</v>
      </c>
      <c r="W54" s="4">
        <f t="shared" si="4"/>
        <v>416</v>
      </c>
    </row>
    <row r="55" spans="1:23" ht="18" customHeight="1">
      <c r="A55" s="100">
        <v>45</v>
      </c>
      <c r="B55" s="10" t="s">
        <v>163</v>
      </c>
      <c r="C55" s="37">
        <v>98</v>
      </c>
      <c r="D55" s="37">
        <v>24</v>
      </c>
      <c r="E55" s="37">
        <v>19</v>
      </c>
      <c r="F55" s="142">
        <f>SUM(C55:E55)</f>
        <v>141</v>
      </c>
      <c r="G55" s="37">
        <v>38</v>
      </c>
      <c r="H55" s="37">
        <v>4</v>
      </c>
      <c r="I55" s="37">
        <v>2</v>
      </c>
      <c r="J55" s="142">
        <f>SUM(G55:I55)</f>
        <v>44</v>
      </c>
      <c r="K55" s="37">
        <f aca="true" t="shared" si="16" ref="K55:M56">SUM(C55,G55)</f>
        <v>136</v>
      </c>
      <c r="L55" s="37">
        <f t="shared" si="16"/>
        <v>28</v>
      </c>
      <c r="M55" s="37">
        <f t="shared" si="16"/>
        <v>21</v>
      </c>
      <c r="N55" s="142">
        <f>SUM(F55,J55)</f>
        <v>185</v>
      </c>
      <c r="O55" s="69">
        <v>82</v>
      </c>
      <c r="P55" s="69">
        <v>0</v>
      </c>
      <c r="Q55" s="69">
        <v>35</v>
      </c>
      <c r="R55" s="47">
        <v>11</v>
      </c>
      <c r="S55" s="47">
        <v>2</v>
      </c>
      <c r="T55" s="47">
        <v>0</v>
      </c>
      <c r="U55" s="47">
        <v>0</v>
      </c>
      <c r="V55" s="47">
        <v>0</v>
      </c>
      <c r="W55" s="142">
        <f>SUM(N55:V55)</f>
        <v>315</v>
      </c>
    </row>
    <row r="56" spans="1:23" ht="18" customHeight="1">
      <c r="A56" s="100">
        <v>46</v>
      </c>
      <c r="B56" s="10" t="s">
        <v>165</v>
      </c>
      <c r="C56" s="37">
        <v>35</v>
      </c>
      <c r="D56" s="37">
        <v>7</v>
      </c>
      <c r="E56" s="37">
        <v>14</v>
      </c>
      <c r="F56" s="142">
        <f>SUM(C56:E56)</f>
        <v>56</v>
      </c>
      <c r="G56" s="37">
        <v>26</v>
      </c>
      <c r="H56" s="37">
        <v>0</v>
      </c>
      <c r="I56" s="37">
        <v>0</v>
      </c>
      <c r="J56" s="142">
        <f>SUM(G56:I56)</f>
        <v>26</v>
      </c>
      <c r="K56" s="37">
        <f t="shared" si="16"/>
        <v>61</v>
      </c>
      <c r="L56" s="37">
        <f t="shared" si="16"/>
        <v>7</v>
      </c>
      <c r="M56" s="37">
        <f t="shared" si="16"/>
        <v>14</v>
      </c>
      <c r="N56" s="142">
        <f>SUM(F56,J56)</f>
        <v>82</v>
      </c>
      <c r="O56" s="69">
        <v>25</v>
      </c>
      <c r="P56" s="69">
        <v>0</v>
      </c>
      <c r="Q56" s="69">
        <v>35</v>
      </c>
      <c r="R56" s="47">
        <v>14</v>
      </c>
      <c r="S56" s="47">
        <v>2</v>
      </c>
      <c r="T56" s="47">
        <v>0</v>
      </c>
      <c r="U56" s="47">
        <v>0</v>
      </c>
      <c r="V56" s="47">
        <v>0</v>
      </c>
      <c r="W56" s="142">
        <f>SUM(N56:V56)</f>
        <v>158</v>
      </c>
    </row>
    <row r="57" spans="1:23" ht="18" customHeight="1">
      <c r="A57" s="100">
        <v>47</v>
      </c>
      <c r="B57" s="10" t="s">
        <v>8</v>
      </c>
      <c r="C57" s="37">
        <v>45</v>
      </c>
      <c r="D57" s="37">
        <v>4</v>
      </c>
      <c r="E57" s="37">
        <v>7</v>
      </c>
      <c r="F57" s="142">
        <f>SUM(C57:E57)</f>
        <v>56</v>
      </c>
      <c r="G57" s="37">
        <v>32</v>
      </c>
      <c r="H57" s="37">
        <v>0</v>
      </c>
      <c r="I57" s="37">
        <v>0</v>
      </c>
      <c r="J57" s="142">
        <f>SUM(G57:I57)</f>
        <v>32</v>
      </c>
      <c r="K57" s="37">
        <f>SUM(C57,G57)</f>
        <v>77</v>
      </c>
      <c r="L57" s="37">
        <f>SUM(D57,H57)</f>
        <v>4</v>
      </c>
      <c r="M57" s="37">
        <f>SUM(E57,I57)</f>
        <v>7</v>
      </c>
      <c r="N57" s="142">
        <f>SUM(F57,J57)</f>
        <v>88</v>
      </c>
      <c r="O57" s="69">
        <v>10</v>
      </c>
      <c r="P57" s="69">
        <v>0</v>
      </c>
      <c r="Q57" s="69">
        <v>14</v>
      </c>
      <c r="R57" s="47">
        <v>36</v>
      </c>
      <c r="S57" s="47">
        <v>0</v>
      </c>
      <c r="T57" s="47">
        <v>7</v>
      </c>
      <c r="U57" s="47">
        <v>0</v>
      </c>
      <c r="V57" s="47">
        <v>0</v>
      </c>
      <c r="W57" s="142">
        <f>SUM(N57:V57)</f>
        <v>155</v>
      </c>
    </row>
    <row r="58" spans="1:23" ht="18" customHeight="1">
      <c r="A58" s="99">
        <v>48</v>
      </c>
      <c r="B58" s="9" t="s">
        <v>166</v>
      </c>
      <c r="C58" s="36">
        <f>SUM(C59:C60)</f>
        <v>61</v>
      </c>
      <c r="D58" s="36">
        <f>SUM(D59:D60)</f>
        <v>2</v>
      </c>
      <c r="E58" s="36">
        <f>SUM(E59:E60)</f>
        <v>5</v>
      </c>
      <c r="F58" s="3">
        <f t="shared" si="5"/>
        <v>68</v>
      </c>
      <c r="G58" s="36">
        <f>SUM(G59:G60)</f>
        <v>25</v>
      </c>
      <c r="H58" s="36">
        <f>SUM(H59:H60)</f>
        <v>2</v>
      </c>
      <c r="I58" s="36">
        <f>SUM(I59:I60)</f>
        <v>1</v>
      </c>
      <c r="J58" s="3">
        <f t="shared" si="6"/>
        <v>28</v>
      </c>
      <c r="K58" s="36">
        <f t="shared" si="0"/>
        <v>86</v>
      </c>
      <c r="L58" s="36">
        <f t="shared" si="1"/>
        <v>4</v>
      </c>
      <c r="M58" s="36">
        <f t="shared" si="2"/>
        <v>6</v>
      </c>
      <c r="N58" s="3">
        <f aca="true" t="shared" si="17" ref="N58:N81">SUM(F58,J58)</f>
        <v>96</v>
      </c>
      <c r="O58" s="68">
        <f>SUM(O59:O60)</f>
        <v>15</v>
      </c>
      <c r="P58" s="68">
        <v>0</v>
      </c>
      <c r="Q58" s="68">
        <f>SUM(Q59:Q60)</f>
        <v>59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3">
        <f t="shared" si="4"/>
        <v>170</v>
      </c>
    </row>
    <row r="59" spans="1:23" ht="18" customHeight="1">
      <c r="A59" s="100"/>
      <c r="B59" s="10" t="s">
        <v>176</v>
      </c>
      <c r="C59" s="37">
        <v>11</v>
      </c>
      <c r="D59" s="37">
        <v>2</v>
      </c>
      <c r="E59" s="37">
        <v>5</v>
      </c>
      <c r="F59" s="3">
        <f>SUM(C59:E59)</f>
        <v>18</v>
      </c>
      <c r="G59" s="37">
        <v>15</v>
      </c>
      <c r="H59" s="37">
        <v>2</v>
      </c>
      <c r="I59" s="37">
        <v>1</v>
      </c>
      <c r="J59" s="3">
        <f>SUM(G59:I59)</f>
        <v>18</v>
      </c>
      <c r="K59" s="36">
        <f t="shared" si="0"/>
        <v>26</v>
      </c>
      <c r="L59" s="36">
        <f t="shared" si="1"/>
        <v>4</v>
      </c>
      <c r="M59" s="36">
        <f t="shared" si="2"/>
        <v>6</v>
      </c>
      <c r="N59" s="3">
        <f t="shared" si="17"/>
        <v>36</v>
      </c>
      <c r="O59" s="69">
        <v>9</v>
      </c>
      <c r="P59" s="69">
        <v>0</v>
      </c>
      <c r="Q59" s="69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3">
        <f t="shared" si="4"/>
        <v>45</v>
      </c>
    </row>
    <row r="60" spans="1:23" ht="18" customHeight="1">
      <c r="A60" s="100"/>
      <c r="B60" s="10" t="s">
        <v>177</v>
      </c>
      <c r="C60" s="37">
        <v>50</v>
      </c>
      <c r="D60" s="37">
        <v>0</v>
      </c>
      <c r="E60" s="37">
        <v>0</v>
      </c>
      <c r="F60" s="3">
        <f t="shared" si="5"/>
        <v>50</v>
      </c>
      <c r="G60" s="37">
        <v>10</v>
      </c>
      <c r="H60" s="37">
        <v>0</v>
      </c>
      <c r="I60" s="37">
        <v>0</v>
      </c>
      <c r="J60" s="3">
        <f t="shared" si="6"/>
        <v>10</v>
      </c>
      <c r="K60" s="36">
        <f t="shared" si="0"/>
        <v>60</v>
      </c>
      <c r="L60" s="36">
        <f t="shared" si="1"/>
        <v>0</v>
      </c>
      <c r="M60" s="36">
        <f t="shared" si="2"/>
        <v>0</v>
      </c>
      <c r="N60" s="3">
        <f t="shared" si="17"/>
        <v>60</v>
      </c>
      <c r="O60" s="69">
        <v>6</v>
      </c>
      <c r="P60" s="69">
        <v>0</v>
      </c>
      <c r="Q60" s="69">
        <v>59</v>
      </c>
      <c r="R60" s="69">
        <v>0</v>
      </c>
      <c r="S60" s="69">
        <v>0</v>
      </c>
      <c r="T60" s="69">
        <v>0</v>
      </c>
      <c r="U60" s="69">
        <v>0</v>
      </c>
      <c r="V60" s="69">
        <v>0</v>
      </c>
      <c r="W60" s="3">
        <f t="shared" si="4"/>
        <v>125</v>
      </c>
    </row>
    <row r="61" spans="1:23" ht="18" customHeight="1">
      <c r="A61" s="100">
        <v>49</v>
      </c>
      <c r="B61" s="10" t="s">
        <v>167</v>
      </c>
      <c r="C61" s="37">
        <v>2</v>
      </c>
      <c r="D61" s="37">
        <v>3</v>
      </c>
      <c r="E61" s="37">
        <v>3</v>
      </c>
      <c r="F61" s="3">
        <f t="shared" si="5"/>
        <v>8</v>
      </c>
      <c r="G61" s="37">
        <v>6</v>
      </c>
      <c r="H61" s="37">
        <v>1</v>
      </c>
      <c r="I61" s="37">
        <v>0</v>
      </c>
      <c r="J61" s="3">
        <f t="shared" si="6"/>
        <v>7</v>
      </c>
      <c r="K61" s="36">
        <f t="shared" si="0"/>
        <v>8</v>
      </c>
      <c r="L61" s="36">
        <f t="shared" si="1"/>
        <v>4</v>
      </c>
      <c r="M61" s="36">
        <f t="shared" si="2"/>
        <v>3</v>
      </c>
      <c r="N61" s="3">
        <f t="shared" si="17"/>
        <v>15</v>
      </c>
      <c r="O61" s="69">
        <v>10</v>
      </c>
      <c r="P61" s="69">
        <v>0</v>
      </c>
      <c r="Q61" s="69">
        <v>68</v>
      </c>
      <c r="R61" s="57">
        <v>13</v>
      </c>
      <c r="S61" s="57">
        <v>0</v>
      </c>
      <c r="T61" s="57">
        <v>0</v>
      </c>
      <c r="U61" s="57">
        <v>0</v>
      </c>
      <c r="V61" s="57">
        <v>0</v>
      </c>
      <c r="W61" s="3">
        <f t="shared" si="4"/>
        <v>106</v>
      </c>
    </row>
    <row r="62" spans="1:23" ht="18" customHeight="1">
      <c r="A62" s="100">
        <v>50</v>
      </c>
      <c r="B62" s="10" t="s">
        <v>168</v>
      </c>
      <c r="C62" s="37">
        <v>0</v>
      </c>
      <c r="D62" s="37">
        <v>0</v>
      </c>
      <c r="E62" s="37">
        <v>0</v>
      </c>
      <c r="F62" s="3">
        <f t="shared" si="5"/>
        <v>0</v>
      </c>
      <c r="G62" s="37">
        <v>0</v>
      </c>
      <c r="H62" s="37">
        <v>0</v>
      </c>
      <c r="I62" s="37">
        <v>0</v>
      </c>
      <c r="J62" s="3">
        <f t="shared" si="6"/>
        <v>0</v>
      </c>
      <c r="K62" s="36">
        <f t="shared" si="0"/>
        <v>0</v>
      </c>
      <c r="L62" s="36">
        <f t="shared" si="1"/>
        <v>0</v>
      </c>
      <c r="M62" s="36">
        <f t="shared" si="2"/>
        <v>0</v>
      </c>
      <c r="N62" s="3">
        <f t="shared" si="17"/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">
        <f t="shared" si="4"/>
        <v>0</v>
      </c>
    </row>
    <row r="63" spans="1:23" ht="18" customHeight="1">
      <c r="A63" s="100">
        <v>51</v>
      </c>
      <c r="B63" s="10" t="s">
        <v>169</v>
      </c>
      <c r="C63" s="37">
        <v>0</v>
      </c>
      <c r="D63" s="37">
        <v>37</v>
      </c>
      <c r="E63" s="37">
        <v>17</v>
      </c>
      <c r="F63" s="3">
        <f t="shared" si="5"/>
        <v>54</v>
      </c>
      <c r="G63" s="37">
        <v>0</v>
      </c>
      <c r="H63" s="37">
        <v>4</v>
      </c>
      <c r="I63" s="37">
        <v>1</v>
      </c>
      <c r="J63" s="3">
        <f t="shared" si="6"/>
        <v>5</v>
      </c>
      <c r="K63" s="36">
        <f t="shared" si="0"/>
        <v>0</v>
      </c>
      <c r="L63" s="36">
        <f t="shared" si="1"/>
        <v>41</v>
      </c>
      <c r="M63" s="36">
        <f t="shared" si="2"/>
        <v>18</v>
      </c>
      <c r="N63" s="3">
        <f t="shared" si="17"/>
        <v>59</v>
      </c>
      <c r="O63" s="69">
        <v>59</v>
      </c>
      <c r="P63" s="69">
        <v>65</v>
      </c>
      <c r="Q63" s="69">
        <v>13</v>
      </c>
      <c r="R63" s="57">
        <v>1</v>
      </c>
      <c r="S63" s="57">
        <v>0</v>
      </c>
      <c r="T63" s="57">
        <v>0</v>
      </c>
      <c r="U63" s="57">
        <v>0</v>
      </c>
      <c r="V63" s="57">
        <v>0</v>
      </c>
      <c r="W63" s="3">
        <f t="shared" si="4"/>
        <v>197</v>
      </c>
    </row>
    <row r="64" spans="1:23" ht="18" customHeight="1">
      <c r="A64" s="100">
        <v>52</v>
      </c>
      <c r="B64" s="98" t="s">
        <v>170</v>
      </c>
      <c r="C64" s="37">
        <v>0</v>
      </c>
      <c r="D64" s="37">
        <v>0</v>
      </c>
      <c r="E64" s="37">
        <v>0</v>
      </c>
      <c r="F64" s="3">
        <f t="shared" si="5"/>
        <v>0</v>
      </c>
      <c r="G64" s="37">
        <v>0</v>
      </c>
      <c r="H64" s="37">
        <v>0</v>
      </c>
      <c r="I64" s="37">
        <v>0</v>
      </c>
      <c r="J64" s="3">
        <f t="shared" si="6"/>
        <v>0</v>
      </c>
      <c r="K64" s="36">
        <f t="shared" si="0"/>
        <v>0</v>
      </c>
      <c r="L64" s="36">
        <f t="shared" si="1"/>
        <v>0</v>
      </c>
      <c r="M64" s="36">
        <f t="shared" si="2"/>
        <v>0</v>
      </c>
      <c r="N64" s="3">
        <f t="shared" si="17"/>
        <v>0</v>
      </c>
      <c r="O64" s="69">
        <v>0</v>
      </c>
      <c r="P64" s="69">
        <v>0</v>
      </c>
      <c r="Q64" s="69">
        <v>64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3">
        <f t="shared" si="4"/>
        <v>64</v>
      </c>
    </row>
    <row r="65" spans="1:23" ht="18" customHeight="1">
      <c r="A65" s="100">
        <v>53</v>
      </c>
      <c r="B65" s="10" t="s">
        <v>171</v>
      </c>
      <c r="C65" s="37">
        <v>5</v>
      </c>
      <c r="D65" s="37">
        <v>18</v>
      </c>
      <c r="E65" s="37">
        <v>13</v>
      </c>
      <c r="F65" s="3">
        <f t="shared" si="5"/>
        <v>36</v>
      </c>
      <c r="G65" s="37">
        <v>0</v>
      </c>
      <c r="H65" s="37">
        <v>3</v>
      </c>
      <c r="I65" s="37">
        <v>2</v>
      </c>
      <c r="J65" s="3">
        <f t="shared" si="6"/>
        <v>5</v>
      </c>
      <c r="K65" s="36">
        <f t="shared" si="0"/>
        <v>5</v>
      </c>
      <c r="L65" s="36">
        <f t="shared" si="1"/>
        <v>21</v>
      </c>
      <c r="M65" s="36">
        <f t="shared" si="2"/>
        <v>15</v>
      </c>
      <c r="N65" s="3">
        <f t="shared" si="17"/>
        <v>41</v>
      </c>
      <c r="O65" s="69">
        <v>25</v>
      </c>
      <c r="P65" s="69">
        <v>0</v>
      </c>
      <c r="Q65" s="69">
        <v>34</v>
      </c>
      <c r="R65" s="57">
        <v>20</v>
      </c>
      <c r="S65" s="57">
        <v>0</v>
      </c>
      <c r="T65" s="57">
        <v>0</v>
      </c>
      <c r="U65" s="57">
        <v>0</v>
      </c>
      <c r="V65" s="57">
        <v>0</v>
      </c>
      <c r="W65" s="3">
        <f t="shared" si="4"/>
        <v>120</v>
      </c>
    </row>
    <row r="66" spans="1:23" ht="18" customHeight="1">
      <c r="A66" s="100">
        <v>54</v>
      </c>
      <c r="B66" s="10" t="s">
        <v>172</v>
      </c>
      <c r="C66" s="37">
        <v>0</v>
      </c>
      <c r="D66" s="37">
        <v>3</v>
      </c>
      <c r="E66" s="37">
        <v>4</v>
      </c>
      <c r="F66" s="3">
        <f t="shared" si="5"/>
        <v>7</v>
      </c>
      <c r="G66" s="37">
        <v>0</v>
      </c>
      <c r="H66" s="37">
        <v>4</v>
      </c>
      <c r="I66" s="37">
        <v>1</v>
      </c>
      <c r="J66" s="3">
        <f t="shared" si="6"/>
        <v>5</v>
      </c>
      <c r="K66" s="36">
        <f t="shared" si="0"/>
        <v>0</v>
      </c>
      <c r="L66" s="36">
        <f t="shared" si="1"/>
        <v>7</v>
      </c>
      <c r="M66" s="36">
        <f t="shared" si="2"/>
        <v>5</v>
      </c>
      <c r="N66" s="3">
        <f t="shared" si="17"/>
        <v>12</v>
      </c>
      <c r="O66" s="69">
        <v>5</v>
      </c>
      <c r="P66" s="69">
        <v>0</v>
      </c>
      <c r="Q66" s="69">
        <v>11</v>
      </c>
      <c r="R66" s="57">
        <v>3</v>
      </c>
      <c r="S66" s="57">
        <v>0</v>
      </c>
      <c r="T66" s="57">
        <v>0</v>
      </c>
      <c r="U66" s="57">
        <v>0</v>
      </c>
      <c r="V66" s="57">
        <v>0</v>
      </c>
      <c r="W66" s="3">
        <f t="shared" si="4"/>
        <v>31</v>
      </c>
    </row>
    <row r="67" spans="1:23" ht="18" customHeight="1">
      <c r="A67" s="100">
        <v>55</v>
      </c>
      <c r="B67" s="10" t="s">
        <v>184</v>
      </c>
      <c r="C67" s="37">
        <v>4</v>
      </c>
      <c r="D67" s="37">
        <v>0</v>
      </c>
      <c r="E67" s="37">
        <v>0</v>
      </c>
      <c r="F67" s="3">
        <f>SUM(C67:E67)</f>
        <v>4</v>
      </c>
      <c r="G67" s="37">
        <v>7</v>
      </c>
      <c r="H67" s="37">
        <v>1</v>
      </c>
      <c r="I67" s="37">
        <v>2</v>
      </c>
      <c r="J67" s="3">
        <f>SUM(G67:I67)</f>
        <v>10</v>
      </c>
      <c r="K67" s="36">
        <f t="shared" si="0"/>
        <v>11</v>
      </c>
      <c r="L67" s="36">
        <f t="shared" si="1"/>
        <v>1</v>
      </c>
      <c r="M67" s="36">
        <f t="shared" si="2"/>
        <v>2</v>
      </c>
      <c r="N67" s="3">
        <f t="shared" si="17"/>
        <v>14</v>
      </c>
      <c r="O67" s="69">
        <v>0</v>
      </c>
      <c r="P67" s="69">
        <v>0</v>
      </c>
      <c r="Q67" s="69">
        <v>2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3">
        <f t="shared" si="4"/>
        <v>16</v>
      </c>
    </row>
    <row r="68" spans="1:23" ht="18" customHeight="1">
      <c r="A68" s="100"/>
      <c r="B68" s="10" t="s">
        <v>149</v>
      </c>
      <c r="C68" s="37">
        <v>0</v>
      </c>
      <c r="D68" s="37">
        <v>0</v>
      </c>
      <c r="E68" s="37">
        <v>0</v>
      </c>
      <c r="F68" s="3">
        <f>SUM(C68:E68)</f>
        <v>0</v>
      </c>
      <c r="G68" s="37">
        <v>0</v>
      </c>
      <c r="H68" s="37">
        <v>0</v>
      </c>
      <c r="I68" s="37">
        <v>0</v>
      </c>
      <c r="J68" s="3">
        <f>SUM(G68:I68)</f>
        <v>0</v>
      </c>
      <c r="K68" s="36">
        <f t="shared" si="0"/>
        <v>0</v>
      </c>
      <c r="L68" s="36">
        <f t="shared" si="1"/>
        <v>0</v>
      </c>
      <c r="M68" s="36">
        <f t="shared" si="2"/>
        <v>0</v>
      </c>
      <c r="N68" s="3">
        <f t="shared" si="17"/>
        <v>0</v>
      </c>
      <c r="O68" s="69">
        <v>0</v>
      </c>
      <c r="P68" s="69">
        <v>0</v>
      </c>
      <c r="Q68" s="69">
        <v>0</v>
      </c>
      <c r="R68" s="47">
        <v>0</v>
      </c>
      <c r="S68" s="47">
        <v>0</v>
      </c>
      <c r="T68" s="47">
        <v>0</v>
      </c>
      <c r="U68" s="57">
        <v>0</v>
      </c>
      <c r="V68" s="57">
        <v>0</v>
      </c>
      <c r="W68" s="3">
        <f t="shared" si="4"/>
        <v>0</v>
      </c>
    </row>
    <row r="69" spans="1:23" ht="18" customHeight="1">
      <c r="A69" s="100"/>
      <c r="B69" s="10" t="s">
        <v>158</v>
      </c>
      <c r="C69" s="37">
        <v>0</v>
      </c>
      <c r="D69" s="37">
        <v>0</v>
      </c>
      <c r="E69" s="37">
        <v>0</v>
      </c>
      <c r="F69" s="142">
        <f>SUM(C69:E69)</f>
        <v>0</v>
      </c>
      <c r="G69" s="37">
        <v>0</v>
      </c>
      <c r="H69" s="37">
        <v>0</v>
      </c>
      <c r="I69" s="37">
        <v>0</v>
      </c>
      <c r="J69" s="142">
        <f>SUM(G69:I69)</f>
        <v>0</v>
      </c>
      <c r="K69" s="36">
        <f t="shared" si="0"/>
        <v>0</v>
      </c>
      <c r="L69" s="36">
        <f t="shared" si="1"/>
        <v>0</v>
      </c>
      <c r="M69" s="36">
        <f t="shared" si="2"/>
        <v>0</v>
      </c>
      <c r="N69" s="142">
        <f t="shared" si="17"/>
        <v>0</v>
      </c>
      <c r="O69" s="69">
        <v>0</v>
      </c>
      <c r="P69" s="69">
        <v>0</v>
      </c>
      <c r="Q69" s="69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3">
        <f t="shared" si="4"/>
        <v>0</v>
      </c>
    </row>
    <row r="70" spans="1:23" ht="18" customHeight="1">
      <c r="A70" s="100">
        <v>56</v>
      </c>
      <c r="B70" s="10" t="s">
        <v>308</v>
      </c>
      <c r="C70" s="37">
        <v>0</v>
      </c>
      <c r="D70" s="37">
        <v>0</v>
      </c>
      <c r="E70" s="37">
        <v>0</v>
      </c>
      <c r="F70" s="142">
        <f>SUM(C70:E70)</f>
        <v>0</v>
      </c>
      <c r="G70" s="37">
        <v>0</v>
      </c>
      <c r="H70" s="37">
        <v>0</v>
      </c>
      <c r="I70" s="37">
        <v>0</v>
      </c>
      <c r="J70" s="142">
        <f>SUM(G70:I70)</f>
        <v>0</v>
      </c>
      <c r="K70" s="37">
        <f>SUM(C70,G70)</f>
        <v>0</v>
      </c>
      <c r="L70" s="37">
        <f>SUM(D70,H70)</f>
        <v>0</v>
      </c>
      <c r="M70" s="37">
        <f>SUM(E70,I70)</f>
        <v>0</v>
      </c>
      <c r="N70" s="142">
        <f>SUM(F70,J70)</f>
        <v>0</v>
      </c>
      <c r="O70" s="69">
        <v>4</v>
      </c>
      <c r="P70" s="69">
        <v>0</v>
      </c>
      <c r="Q70" s="69">
        <v>4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142">
        <f>SUM(N70:V70)</f>
        <v>8</v>
      </c>
    </row>
    <row r="71" spans="1:23" ht="18" customHeight="1">
      <c r="A71" s="478"/>
      <c r="B71" s="479" t="s">
        <v>235</v>
      </c>
      <c r="C71" s="472">
        <f>SUM(C72:C76)</f>
        <v>2</v>
      </c>
      <c r="D71" s="472">
        <f>SUM(D72:D76)</f>
        <v>0</v>
      </c>
      <c r="E71" s="472">
        <f>SUM(E72:E76)</f>
        <v>4</v>
      </c>
      <c r="F71" s="471">
        <f>SUM(C71:E71)</f>
        <v>6</v>
      </c>
      <c r="G71" s="472">
        <f>SUM(G72:G77)</f>
        <v>137</v>
      </c>
      <c r="H71" s="472">
        <f>SUM(H72:H77)</f>
        <v>49</v>
      </c>
      <c r="I71" s="472">
        <f>SUM(I72:I77)</f>
        <v>49</v>
      </c>
      <c r="J71" s="471">
        <f>SUM(G71:I71)</f>
        <v>235</v>
      </c>
      <c r="K71" s="472">
        <f t="shared" si="0"/>
        <v>139</v>
      </c>
      <c r="L71" s="472">
        <f t="shared" si="1"/>
        <v>49</v>
      </c>
      <c r="M71" s="472">
        <f t="shared" si="2"/>
        <v>53</v>
      </c>
      <c r="N71" s="471">
        <f t="shared" si="17"/>
        <v>241</v>
      </c>
      <c r="O71" s="480">
        <f aca="true" t="shared" si="18" ref="O71:V71">SUM(O72:O76)</f>
        <v>0</v>
      </c>
      <c r="P71" s="480">
        <f t="shared" si="18"/>
        <v>0</v>
      </c>
      <c r="Q71" s="481">
        <f>SUM(Q72:Q77)</f>
        <v>165</v>
      </c>
      <c r="R71" s="480">
        <f t="shared" si="18"/>
        <v>0</v>
      </c>
      <c r="S71" s="480">
        <f t="shared" si="18"/>
        <v>32</v>
      </c>
      <c r="T71" s="480">
        <f t="shared" si="18"/>
        <v>2</v>
      </c>
      <c r="U71" s="480">
        <f t="shared" si="18"/>
        <v>0</v>
      </c>
      <c r="V71" s="480">
        <f t="shared" si="18"/>
        <v>1</v>
      </c>
      <c r="W71" s="471">
        <f>SUM(W72:W77)</f>
        <v>441</v>
      </c>
    </row>
    <row r="72" spans="1:23" ht="18" customHeight="1">
      <c r="A72" s="100">
        <v>57</v>
      </c>
      <c r="B72" s="133" t="s">
        <v>160</v>
      </c>
      <c r="C72" s="37">
        <v>0</v>
      </c>
      <c r="D72" s="37">
        <v>0</v>
      </c>
      <c r="E72" s="37">
        <v>4</v>
      </c>
      <c r="F72" s="3">
        <f t="shared" si="5"/>
        <v>4</v>
      </c>
      <c r="G72" s="37">
        <v>0</v>
      </c>
      <c r="H72" s="37">
        <v>16</v>
      </c>
      <c r="I72" s="37">
        <v>30</v>
      </c>
      <c r="J72" s="3">
        <f t="shared" si="6"/>
        <v>46</v>
      </c>
      <c r="K72" s="36">
        <f aca="true" t="shared" si="19" ref="K72:K91">SUM(C72,G72)</f>
        <v>0</v>
      </c>
      <c r="L72" s="36">
        <f aca="true" t="shared" si="20" ref="L72:L91">SUM(D72,H72)</f>
        <v>16</v>
      </c>
      <c r="M72" s="36">
        <f aca="true" t="shared" si="21" ref="M72:M91">SUM(E72,I72)</f>
        <v>34</v>
      </c>
      <c r="N72" s="3">
        <f t="shared" si="17"/>
        <v>50</v>
      </c>
      <c r="O72" s="69">
        <v>0</v>
      </c>
      <c r="P72" s="69">
        <v>0</v>
      </c>
      <c r="Q72" s="467">
        <v>129</v>
      </c>
      <c r="R72" s="57">
        <v>0</v>
      </c>
      <c r="S72" s="57">
        <v>16</v>
      </c>
      <c r="T72" s="57">
        <v>0</v>
      </c>
      <c r="U72" s="57">
        <v>0</v>
      </c>
      <c r="V72" s="57">
        <v>1</v>
      </c>
      <c r="W72" s="3">
        <f aca="true" t="shared" si="22" ref="W72:W91">SUM(N72:V72)</f>
        <v>196</v>
      </c>
    </row>
    <row r="73" spans="1:23" ht="18" customHeight="1">
      <c r="A73" s="100">
        <v>58</v>
      </c>
      <c r="B73" s="78" t="s">
        <v>43</v>
      </c>
      <c r="C73" s="37">
        <v>1</v>
      </c>
      <c r="D73" s="37">
        <v>0</v>
      </c>
      <c r="E73" s="37">
        <v>0</v>
      </c>
      <c r="F73" s="3">
        <f t="shared" si="5"/>
        <v>1</v>
      </c>
      <c r="G73" s="37">
        <v>36</v>
      </c>
      <c r="H73" s="37">
        <v>8</v>
      </c>
      <c r="I73" s="37">
        <v>3</v>
      </c>
      <c r="J73" s="3">
        <f t="shared" si="6"/>
        <v>47</v>
      </c>
      <c r="K73" s="36">
        <f t="shared" si="19"/>
        <v>37</v>
      </c>
      <c r="L73" s="36">
        <f t="shared" si="20"/>
        <v>8</v>
      </c>
      <c r="M73" s="36">
        <f t="shared" si="21"/>
        <v>3</v>
      </c>
      <c r="N73" s="3">
        <f t="shared" si="17"/>
        <v>48</v>
      </c>
      <c r="O73" s="69">
        <v>0</v>
      </c>
      <c r="P73" s="69">
        <v>0</v>
      </c>
      <c r="Q73" s="341">
        <v>19</v>
      </c>
      <c r="R73" s="57">
        <v>0</v>
      </c>
      <c r="S73" s="57">
        <v>4</v>
      </c>
      <c r="T73" s="57">
        <v>0</v>
      </c>
      <c r="U73" s="57">
        <v>0</v>
      </c>
      <c r="V73" s="57">
        <v>0</v>
      </c>
      <c r="W73" s="3">
        <f t="shared" si="22"/>
        <v>71</v>
      </c>
    </row>
    <row r="74" spans="1:23" ht="18" customHeight="1">
      <c r="A74" s="100">
        <v>59</v>
      </c>
      <c r="B74" s="10" t="s">
        <v>134</v>
      </c>
      <c r="C74" s="37">
        <v>1</v>
      </c>
      <c r="D74" s="37">
        <v>0</v>
      </c>
      <c r="E74" s="37">
        <v>0</v>
      </c>
      <c r="F74" s="3">
        <f t="shared" si="5"/>
        <v>1</v>
      </c>
      <c r="G74" s="37">
        <v>58</v>
      </c>
      <c r="H74" s="37">
        <v>10</v>
      </c>
      <c r="I74" s="37">
        <v>8</v>
      </c>
      <c r="J74" s="3">
        <f t="shared" si="6"/>
        <v>76</v>
      </c>
      <c r="K74" s="36">
        <f t="shared" si="19"/>
        <v>59</v>
      </c>
      <c r="L74" s="36">
        <f t="shared" si="20"/>
        <v>10</v>
      </c>
      <c r="M74" s="36">
        <f t="shared" si="21"/>
        <v>8</v>
      </c>
      <c r="N74" s="3">
        <f t="shared" si="17"/>
        <v>77</v>
      </c>
      <c r="O74" s="69">
        <v>0</v>
      </c>
      <c r="P74" s="69">
        <v>0</v>
      </c>
      <c r="Q74" s="341">
        <v>3</v>
      </c>
      <c r="R74" s="57">
        <v>0</v>
      </c>
      <c r="S74" s="57">
        <v>4</v>
      </c>
      <c r="T74" s="57">
        <v>0</v>
      </c>
      <c r="U74" s="57">
        <v>0</v>
      </c>
      <c r="V74" s="57">
        <v>0</v>
      </c>
      <c r="W74" s="3">
        <f t="shared" si="22"/>
        <v>84</v>
      </c>
    </row>
    <row r="75" spans="1:23" ht="18" customHeight="1">
      <c r="A75" s="100">
        <v>60</v>
      </c>
      <c r="B75" s="10" t="s">
        <v>135</v>
      </c>
      <c r="C75" s="37">
        <v>0</v>
      </c>
      <c r="D75" s="37">
        <v>0</v>
      </c>
      <c r="E75" s="37">
        <v>0</v>
      </c>
      <c r="F75" s="142">
        <f t="shared" si="5"/>
        <v>0</v>
      </c>
      <c r="G75" s="37">
        <v>43</v>
      </c>
      <c r="H75" s="37">
        <v>0</v>
      </c>
      <c r="I75" s="37">
        <v>1</v>
      </c>
      <c r="J75" s="142">
        <f t="shared" si="6"/>
        <v>44</v>
      </c>
      <c r="K75" s="36">
        <f t="shared" si="19"/>
        <v>43</v>
      </c>
      <c r="L75" s="36">
        <f t="shared" si="20"/>
        <v>0</v>
      </c>
      <c r="M75" s="36">
        <f t="shared" si="21"/>
        <v>1</v>
      </c>
      <c r="N75" s="142">
        <f t="shared" si="17"/>
        <v>44</v>
      </c>
      <c r="O75" s="69">
        <v>0</v>
      </c>
      <c r="P75" s="69">
        <v>0</v>
      </c>
      <c r="Q75" s="341">
        <v>2</v>
      </c>
      <c r="R75" s="47">
        <v>0</v>
      </c>
      <c r="S75" s="47">
        <v>2</v>
      </c>
      <c r="T75" s="47">
        <v>2</v>
      </c>
      <c r="U75" s="47">
        <v>0</v>
      </c>
      <c r="V75" s="47">
        <v>0</v>
      </c>
      <c r="W75" s="3">
        <f t="shared" si="22"/>
        <v>50</v>
      </c>
    </row>
    <row r="76" spans="1:23" ht="18" customHeight="1">
      <c r="A76" s="100">
        <v>61</v>
      </c>
      <c r="B76" s="9" t="s">
        <v>136</v>
      </c>
      <c r="C76" s="36">
        <v>0</v>
      </c>
      <c r="D76" s="36">
        <v>0</v>
      </c>
      <c r="E76" s="36">
        <v>0</v>
      </c>
      <c r="F76" s="3">
        <f>SUM(C76:E76)</f>
        <v>0</v>
      </c>
      <c r="G76" s="36">
        <v>0</v>
      </c>
      <c r="H76" s="36">
        <v>12</v>
      </c>
      <c r="I76" s="36">
        <v>5</v>
      </c>
      <c r="J76" s="3">
        <f>SUM(G76:I76)</f>
        <v>17</v>
      </c>
      <c r="K76" s="36">
        <f t="shared" si="19"/>
        <v>0</v>
      </c>
      <c r="L76" s="36">
        <f t="shared" si="20"/>
        <v>12</v>
      </c>
      <c r="M76" s="36">
        <f t="shared" si="21"/>
        <v>5</v>
      </c>
      <c r="N76" s="3">
        <f t="shared" si="17"/>
        <v>17</v>
      </c>
      <c r="O76" s="68">
        <v>0</v>
      </c>
      <c r="P76" s="68">
        <v>0</v>
      </c>
      <c r="Q76" s="340">
        <v>8</v>
      </c>
      <c r="R76" s="57">
        <v>0</v>
      </c>
      <c r="S76" s="57">
        <v>6</v>
      </c>
      <c r="T76" s="57">
        <v>0</v>
      </c>
      <c r="U76" s="57">
        <v>0</v>
      </c>
      <c r="V76" s="57">
        <v>0</v>
      </c>
      <c r="W76" s="3">
        <f t="shared" si="22"/>
        <v>31</v>
      </c>
    </row>
    <row r="77" spans="1:23" ht="18" customHeight="1">
      <c r="A77" s="100">
        <v>62</v>
      </c>
      <c r="B77" s="9" t="s">
        <v>316</v>
      </c>
      <c r="C77" s="36">
        <v>0</v>
      </c>
      <c r="D77" s="36">
        <v>0</v>
      </c>
      <c r="E77" s="36">
        <v>0</v>
      </c>
      <c r="F77" s="3">
        <f>SUM(C77:E77)</f>
        <v>0</v>
      </c>
      <c r="G77" s="36">
        <v>0</v>
      </c>
      <c r="H77" s="36">
        <v>3</v>
      </c>
      <c r="I77" s="36">
        <v>2</v>
      </c>
      <c r="J77" s="3">
        <f>SUM(G77:I77)</f>
        <v>5</v>
      </c>
      <c r="K77" s="36">
        <f>SUM(C77,G77)</f>
        <v>0</v>
      </c>
      <c r="L77" s="36">
        <f>SUM(D77,H77)</f>
        <v>3</v>
      </c>
      <c r="M77" s="36">
        <f>SUM(E77,I77)</f>
        <v>2</v>
      </c>
      <c r="N77" s="3">
        <f>SUM(F77,J77)</f>
        <v>5</v>
      </c>
      <c r="O77" s="68">
        <v>0</v>
      </c>
      <c r="P77" s="68">
        <v>0</v>
      </c>
      <c r="Q77" s="340">
        <v>4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3">
        <f t="shared" si="22"/>
        <v>9</v>
      </c>
    </row>
    <row r="78" spans="1:23" s="41" customFormat="1" ht="18" customHeight="1">
      <c r="A78" s="468"/>
      <c r="B78" s="477" t="s">
        <v>187</v>
      </c>
      <c r="C78" s="470">
        <f aca="true" t="shared" si="23" ref="C78:W78">SUM(C79:C85)</f>
        <v>6</v>
      </c>
      <c r="D78" s="470">
        <f t="shared" si="23"/>
        <v>2</v>
      </c>
      <c r="E78" s="470">
        <f t="shared" si="23"/>
        <v>9</v>
      </c>
      <c r="F78" s="470">
        <f t="shared" si="23"/>
        <v>17</v>
      </c>
      <c r="G78" s="470">
        <f t="shared" si="23"/>
        <v>49</v>
      </c>
      <c r="H78" s="470">
        <f t="shared" si="23"/>
        <v>3</v>
      </c>
      <c r="I78" s="470">
        <f t="shared" si="23"/>
        <v>5</v>
      </c>
      <c r="J78" s="470">
        <f t="shared" si="23"/>
        <v>57</v>
      </c>
      <c r="K78" s="470">
        <f t="shared" si="23"/>
        <v>55</v>
      </c>
      <c r="L78" s="470">
        <f t="shared" si="23"/>
        <v>5</v>
      </c>
      <c r="M78" s="470">
        <f t="shared" si="23"/>
        <v>14</v>
      </c>
      <c r="N78" s="470">
        <f t="shared" si="23"/>
        <v>74</v>
      </c>
      <c r="O78" s="470">
        <f t="shared" si="23"/>
        <v>15</v>
      </c>
      <c r="P78" s="470">
        <f t="shared" si="23"/>
        <v>3</v>
      </c>
      <c r="Q78" s="470">
        <f t="shared" si="23"/>
        <v>20</v>
      </c>
      <c r="R78" s="470">
        <f t="shared" si="23"/>
        <v>163</v>
      </c>
      <c r="S78" s="470">
        <f t="shared" si="23"/>
        <v>5</v>
      </c>
      <c r="T78" s="470">
        <f t="shared" si="23"/>
        <v>0</v>
      </c>
      <c r="U78" s="470">
        <f t="shared" si="23"/>
        <v>4</v>
      </c>
      <c r="V78" s="470">
        <f t="shared" si="23"/>
        <v>0</v>
      </c>
      <c r="W78" s="470">
        <f t="shared" si="23"/>
        <v>284</v>
      </c>
    </row>
    <row r="79" spans="1:23" ht="18" customHeight="1">
      <c r="A79" s="99">
        <v>63</v>
      </c>
      <c r="B79" s="9" t="s">
        <v>106</v>
      </c>
      <c r="C79" s="36">
        <v>0</v>
      </c>
      <c r="D79" s="36">
        <v>2</v>
      </c>
      <c r="E79" s="36">
        <v>9</v>
      </c>
      <c r="F79" s="3">
        <f t="shared" si="5"/>
        <v>11</v>
      </c>
      <c r="G79" s="36">
        <v>0</v>
      </c>
      <c r="H79" s="36">
        <v>1</v>
      </c>
      <c r="I79" s="36">
        <v>3</v>
      </c>
      <c r="J79" s="3">
        <f t="shared" si="6"/>
        <v>4</v>
      </c>
      <c r="K79" s="36">
        <f t="shared" si="19"/>
        <v>0</v>
      </c>
      <c r="L79" s="36">
        <f t="shared" si="20"/>
        <v>3</v>
      </c>
      <c r="M79" s="36">
        <f t="shared" si="21"/>
        <v>12</v>
      </c>
      <c r="N79" s="3">
        <f t="shared" si="17"/>
        <v>15</v>
      </c>
      <c r="O79" s="68">
        <v>10</v>
      </c>
      <c r="P79" s="68">
        <v>0</v>
      </c>
      <c r="Q79" s="68">
        <v>13</v>
      </c>
      <c r="R79" s="57">
        <v>46</v>
      </c>
      <c r="S79" s="57">
        <v>2</v>
      </c>
      <c r="T79" s="57">
        <v>0</v>
      </c>
      <c r="U79" s="57">
        <v>4</v>
      </c>
      <c r="V79" s="57">
        <v>0</v>
      </c>
      <c r="W79" s="3">
        <f t="shared" si="22"/>
        <v>90</v>
      </c>
    </row>
    <row r="80" spans="1:23" ht="18" customHeight="1">
      <c r="A80" s="102">
        <v>64</v>
      </c>
      <c r="B80" s="82" t="s">
        <v>118</v>
      </c>
      <c r="C80" s="76">
        <v>0</v>
      </c>
      <c r="D80" s="76">
        <v>0</v>
      </c>
      <c r="E80" s="76">
        <v>0</v>
      </c>
      <c r="F80" s="4">
        <f t="shared" si="5"/>
        <v>0</v>
      </c>
      <c r="G80" s="76">
        <v>0</v>
      </c>
      <c r="H80" s="76">
        <v>1</v>
      </c>
      <c r="I80" s="76">
        <v>1</v>
      </c>
      <c r="J80" s="142">
        <f t="shared" si="6"/>
        <v>2</v>
      </c>
      <c r="K80" s="46">
        <f t="shared" si="19"/>
        <v>0</v>
      </c>
      <c r="L80" s="46">
        <f t="shared" si="20"/>
        <v>1</v>
      </c>
      <c r="M80" s="46">
        <f t="shared" si="21"/>
        <v>1</v>
      </c>
      <c r="N80" s="3">
        <f t="shared" si="17"/>
        <v>2</v>
      </c>
      <c r="O80" s="83">
        <v>5</v>
      </c>
      <c r="P80" s="83">
        <v>0</v>
      </c>
      <c r="Q80" s="83">
        <v>1</v>
      </c>
      <c r="R80" s="84">
        <v>27</v>
      </c>
      <c r="S80" s="84">
        <v>0</v>
      </c>
      <c r="T80" s="84">
        <v>0</v>
      </c>
      <c r="U80" s="60">
        <v>0</v>
      </c>
      <c r="V80" s="60">
        <v>0</v>
      </c>
      <c r="W80" s="4">
        <f t="shared" si="22"/>
        <v>35</v>
      </c>
    </row>
    <row r="81" spans="1:23" ht="18" customHeight="1">
      <c r="A81" s="100">
        <v>65</v>
      </c>
      <c r="B81" s="10" t="s">
        <v>161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1</v>
      </c>
      <c r="I81" s="37">
        <v>0</v>
      </c>
      <c r="J81" s="142">
        <f t="shared" si="6"/>
        <v>1</v>
      </c>
      <c r="K81" s="37">
        <f aca="true" t="shared" si="24" ref="K81:M82">SUM(C81,G81)</f>
        <v>0</v>
      </c>
      <c r="L81" s="37">
        <f t="shared" si="24"/>
        <v>1</v>
      </c>
      <c r="M81" s="37">
        <f t="shared" si="24"/>
        <v>0</v>
      </c>
      <c r="N81" s="3">
        <f t="shared" si="17"/>
        <v>1</v>
      </c>
      <c r="O81" s="37">
        <v>0</v>
      </c>
      <c r="P81" s="37">
        <v>0</v>
      </c>
      <c r="Q81" s="37">
        <v>1</v>
      </c>
      <c r="R81" s="37">
        <v>11</v>
      </c>
      <c r="S81" s="37">
        <v>0</v>
      </c>
      <c r="T81" s="37">
        <v>0</v>
      </c>
      <c r="U81" s="37">
        <v>0</v>
      </c>
      <c r="V81" s="37">
        <v>0</v>
      </c>
      <c r="W81" s="142">
        <f>SUM(N81:V81)</f>
        <v>13</v>
      </c>
    </row>
    <row r="82" spans="1:23" ht="18" customHeight="1">
      <c r="A82" s="100">
        <v>66</v>
      </c>
      <c r="B82" s="10" t="s">
        <v>107</v>
      </c>
      <c r="C82" s="37">
        <v>4</v>
      </c>
      <c r="D82" s="37">
        <v>0</v>
      </c>
      <c r="E82" s="37">
        <v>0</v>
      </c>
      <c r="F82" s="142">
        <f>SUM(C82:E82)</f>
        <v>4</v>
      </c>
      <c r="G82" s="37">
        <v>22</v>
      </c>
      <c r="H82" s="37">
        <v>0</v>
      </c>
      <c r="I82" s="37">
        <v>0</v>
      </c>
      <c r="J82" s="142">
        <f>SUM(G82:I82)</f>
        <v>22</v>
      </c>
      <c r="K82" s="37">
        <f t="shared" si="24"/>
        <v>26</v>
      </c>
      <c r="L82" s="37">
        <f t="shared" si="24"/>
        <v>0</v>
      </c>
      <c r="M82" s="37">
        <f t="shared" si="24"/>
        <v>0</v>
      </c>
      <c r="N82" s="142">
        <f>SUM(F82,J82)</f>
        <v>26</v>
      </c>
      <c r="O82" s="69">
        <v>0</v>
      </c>
      <c r="P82" s="69">
        <v>0</v>
      </c>
      <c r="Q82" s="69">
        <v>2</v>
      </c>
      <c r="R82" s="47">
        <v>19</v>
      </c>
      <c r="S82" s="47">
        <v>0</v>
      </c>
      <c r="T82" s="47">
        <v>0</v>
      </c>
      <c r="U82" s="47">
        <v>0</v>
      </c>
      <c r="V82" s="47">
        <v>0</v>
      </c>
      <c r="W82" s="142">
        <f>SUM(N82:V82)</f>
        <v>47</v>
      </c>
    </row>
    <row r="83" spans="1:23" ht="18" customHeight="1">
      <c r="A83" s="100">
        <v>67</v>
      </c>
      <c r="B83" s="10" t="s">
        <v>108</v>
      </c>
      <c r="C83" s="37">
        <v>0</v>
      </c>
      <c r="D83" s="37">
        <v>0</v>
      </c>
      <c r="E83" s="37">
        <v>0</v>
      </c>
      <c r="F83" s="142">
        <v>0</v>
      </c>
      <c r="G83" s="37">
        <v>17</v>
      </c>
      <c r="H83" s="37">
        <v>0</v>
      </c>
      <c r="I83" s="37">
        <v>1</v>
      </c>
      <c r="J83" s="142">
        <f>SUM(G83:I83)</f>
        <v>18</v>
      </c>
      <c r="K83" s="37">
        <f>SUM(C83,G83)</f>
        <v>17</v>
      </c>
      <c r="L83" s="37">
        <f>SUM(D83,H83)</f>
        <v>0</v>
      </c>
      <c r="M83" s="37">
        <f>SUM(E83,I83)</f>
        <v>1</v>
      </c>
      <c r="N83" s="142">
        <f>SUM(F83,J83)</f>
        <v>18</v>
      </c>
      <c r="O83" s="69">
        <v>0</v>
      </c>
      <c r="P83" s="69">
        <v>3</v>
      </c>
      <c r="Q83" s="69">
        <v>1</v>
      </c>
      <c r="R83" s="47">
        <v>33</v>
      </c>
      <c r="S83" s="47">
        <v>0</v>
      </c>
      <c r="T83" s="47">
        <v>0</v>
      </c>
      <c r="U83" s="47">
        <v>0</v>
      </c>
      <c r="V83" s="47">
        <v>0</v>
      </c>
      <c r="W83" s="142">
        <f>SUM(N83:V83)</f>
        <v>55</v>
      </c>
    </row>
    <row r="84" spans="1:23" ht="18" customHeight="1">
      <c r="A84" s="99">
        <v>68</v>
      </c>
      <c r="B84" s="9" t="s">
        <v>140</v>
      </c>
      <c r="C84" s="36">
        <v>2</v>
      </c>
      <c r="D84" s="36">
        <v>0</v>
      </c>
      <c r="E84" s="36">
        <v>0</v>
      </c>
      <c r="F84" s="3">
        <f t="shared" si="5"/>
        <v>2</v>
      </c>
      <c r="G84" s="36">
        <v>10</v>
      </c>
      <c r="H84" s="36">
        <v>0</v>
      </c>
      <c r="I84" s="36">
        <v>0</v>
      </c>
      <c r="J84" s="3">
        <f t="shared" si="6"/>
        <v>10</v>
      </c>
      <c r="K84" s="36">
        <f t="shared" si="19"/>
        <v>12</v>
      </c>
      <c r="L84" s="36">
        <f t="shared" si="20"/>
        <v>0</v>
      </c>
      <c r="M84" s="36">
        <f t="shared" si="21"/>
        <v>0</v>
      </c>
      <c r="N84" s="3">
        <f>SUM(F84,J84)</f>
        <v>12</v>
      </c>
      <c r="O84" s="68">
        <v>0</v>
      </c>
      <c r="P84" s="68">
        <v>0</v>
      </c>
      <c r="Q84" s="68">
        <v>2</v>
      </c>
      <c r="R84" s="57">
        <v>16</v>
      </c>
      <c r="S84" s="57">
        <v>3</v>
      </c>
      <c r="T84" s="57">
        <v>0</v>
      </c>
      <c r="U84" s="57">
        <v>0</v>
      </c>
      <c r="V84" s="57">
        <v>0</v>
      </c>
      <c r="W84" s="3">
        <f t="shared" si="22"/>
        <v>33</v>
      </c>
    </row>
    <row r="85" spans="1:23" ht="18" customHeight="1">
      <c r="A85" s="99">
        <v>69</v>
      </c>
      <c r="B85" s="9" t="s">
        <v>319</v>
      </c>
      <c r="C85" s="36">
        <v>0</v>
      </c>
      <c r="D85" s="36">
        <v>0</v>
      </c>
      <c r="E85" s="36">
        <v>0</v>
      </c>
      <c r="F85" s="3">
        <f>SUM(C85:E85)</f>
        <v>0</v>
      </c>
      <c r="G85" s="36">
        <v>0</v>
      </c>
      <c r="H85" s="36">
        <v>0</v>
      </c>
      <c r="I85" s="36">
        <v>0</v>
      </c>
      <c r="J85" s="3">
        <f>SUM(G85:I85)</f>
        <v>0</v>
      </c>
      <c r="K85" s="36">
        <f>SUM(C85,G85)</f>
        <v>0</v>
      </c>
      <c r="L85" s="36">
        <f>SUM(D85,H85)</f>
        <v>0</v>
      </c>
      <c r="M85" s="36">
        <f>SUM(E85,I85)</f>
        <v>0</v>
      </c>
      <c r="N85" s="3">
        <f>SUM(F85,J85)</f>
        <v>0</v>
      </c>
      <c r="O85" s="68">
        <v>0</v>
      </c>
      <c r="P85" s="68">
        <v>0</v>
      </c>
      <c r="Q85" s="68">
        <v>0</v>
      </c>
      <c r="R85" s="57">
        <v>11</v>
      </c>
      <c r="S85" s="57">
        <v>0</v>
      </c>
      <c r="T85" s="57">
        <v>0</v>
      </c>
      <c r="U85" s="57">
        <v>0</v>
      </c>
      <c r="V85" s="57">
        <v>0</v>
      </c>
      <c r="W85" s="3">
        <f t="shared" si="22"/>
        <v>11</v>
      </c>
    </row>
    <row r="86" spans="1:23" ht="18" customHeight="1">
      <c r="A86" s="175"/>
      <c r="B86" s="176"/>
      <c r="C86" s="46"/>
      <c r="D86" s="46"/>
      <c r="E86" s="46"/>
      <c r="F86" s="160"/>
      <c r="G86" s="46"/>
      <c r="H86" s="46"/>
      <c r="I86" s="46"/>
      <c r="J86" s="4"/>
      <c r="K86" s="36"/>
      <c r="L86" s="36"/>
      <c r="M86" s="36"/>
      <c r="N86" s="4"/>
      <c r="O86" s="177"/>
      <c r="P86" s="177"/>
      <c r="Q86" s="177"/>
      <c r="R86" s="60"/>
      <c r="S86" s="60"/>
      <c r="T86" s="60"/>
      <c r="U86" s="60"/>
      <c r="V86" s="60"/>
      <c r="W86" s="3"/>
    </row>
    <row r="87" spans="1:23" ht="18" customHeight="1">
      <c r="A87" s="468">
        <v>70</v>
      </c>
      <c r="B87" s="469" t="s">
        <v>95</v>
      </c>
      <c r="C87" s="470">
        <v>0</v>
      </c>
      <c r="D87" s="470">
        <v>5</v>
      </c>
      <c r="E87" s="470">
        <v>4</v>
      </c>
      <c r="F87" s="476">
        <f>SUM(C87:E87)</f>
        <v>9</v>
      </c>
      <c r="G87" s="470">
        <v>1</v>
      </c>
      <c r="H87" s="470">
        <v>0</v>
      </c>
      <c r="I87" s="470">
        <v>0</v>
      </c>
      <c r="J87" s="476">
        <f>SUM(G87:I87)</f>
        <v>1</v>
      </c>
      <c r="K87" s="472">
        <f t="shared" si="19"/>
        <v>1</v>
      </c>
      <c r="L87" s="472">
        <f t="shared" si="20"/>
        <v>5</v>
      </c>
      <c r="M87" s="472">
        <f t="shared" si="21"/>
        <v>4</v>
      </c>
      <c r="N87" s="476">
        <f>SUM(F87,J87)</f>
        <v>10</v>
      </c>
      <c r="O87" s="473">
        <v>0</v>
      </c>
      <c r="P87" s="473">
        <v>1</v>
      </c>
      <c r="Q87" s="473">
        <v>26</v>
      </c>
      <c r="R87" s="474">
        <v>0</v>
      </c>
      <c r="S87" s="474">
        <v>0</v>
      </c>
      <c r="T87" s="474">
        <v>0</v>
      </c>
      <c r="U87" s="474">
        <v>0</v>
      </c>
      <c r="V87" s="474">
        <v>0</v>
      </c>
      <c r="W87" s="471">
        <f t="shared" si="22"/>
        <v>37</v>
      </c>
    </row>
    <row r="88" spans="1:23" ht="18" customHeight="1">
      <c r="A88" s="100"/>
      <c r="B88" s="9"/>
      <c r="C88" s="36"/>
      <c r="D88" s="36"/>
      <c r="E88" s="36"/>
      <c r="F88" s="3"/>
      <c r="G88" s="36"/>
      <c r="H88" s="36"/>
      <c r="I88" s="36"/>
      <c r="J88" s="3"/>
      <c r="K88" s="36"/>
      <c r="L88" s="36"/>
      <c r="M88" s="36"/>
      <c r="N88" s="3"/>
      <c r="O88" s="68"/>
      <c r="P88" s="68"/>
      <c r="Q88" s="68"/>
      <c r="R88" s="57"/>
      <c r="S88" s="57"/>
      <c r="T88" s="57"/>
      <c r="U88" s="57"/>
      <c r="V88" s="57"/>
      <c r="W88" s="3"/>
    </row>
    <row r="89" spans="1:23" ht="18" customHeight="1">
      <c r="A89" s="468">
        <v>71</v>
      </c>
      <c r="B89" s="469" t="s">
        <v>96</v>
      </c>
      <c r="C89" s="470">
        <v>0</v>
      </c>
      <c r="D89" s="470">
        <v>1</v>
      </c>
      <c r="E89" s="470">
        <v>0</v>
      </c>
      <c r="F89" s="471">
        <f t="shared" si="5"/>
        <v>1</v>
      </c>
      <c r="G89" s="470">
        <v>4</v>
      </c>
      <c r="H89" s="470">
        <v>2</v>
      </c>
      <c r="I89" s="470">
        <v>1</v>
      </c>
      <c r="J89" s="471">
        <f t="shared" si="6"/>
        <v>7</v>
      </c>
      <c r="K89" s="472">
        <f t="shared" si="19"/>
        <v>4</v>
      </c>
      <c r="L89" s="472">
        <f t="shared" si="20"/>
        <v>3</v>
      </c>
      <c r="M89" s="472">
        <f t="shared" si="21"/>
        <v>1</v>
      </c>
      <c r="N89" s="471">
        <f>SUM(F89,J89)</f>
        <v>8</v>
      </c>
      <c r="O89" s="473">
        <v>0</v>
      </c>
      <c r="P89" s="473">
        <v>0</v>
      </c>
      <c r="Q89" s="473">
        <v>17</v>
      </c>
      <c r="R89" s="474">
        <v>0</v>
      </c>
      <c r="S89" s="474">
        <v>0</v>
      </c>
      <c r="T89" s="474">
        <v>0</v>
      </c>
      <c r="U89" s="475">
        <v>3</v>
      </c>
      <c r="V89" s="475">
        <v>0</v>
      </c>
      <c r="W89" s="471">
        <f t="shared" si="22"/>
        <v>28</v>
      </c>
    </row>
    <row r="90" spans="1:23" ht="18" customHeight="1">
      <c r="A90" s="100"/>
      <c r="B90" s="10"/>
      <c r="C90" s="37"/>
      <c r="D90" s="37"/>
      <c r="E90" s="37"/>
      <c r="F90" s="3"/>
      <c r="G90" s="37"/>
      <c r="H90" s="37"/>
      <c r="I90" s="37"/>
      <c r="J90" s="3"/>
      <c r="K90" s="36"/>
      <c r="L90" s="36"/>
      <c r="M90" s="36"/>
      <c r="N90" s="3"/>
      <c r="O90" s="69"/>
      <c r="P90" s="69"/>
      <c r="Q90" s="69"/>
      <c r="R90" s="47"/>
      <c r="S90" s="47"/>
      <c r="T90" s="47"/>
      <c r="U90" s="57"/>
      <c r="V90" s="57"/>
      <c r="W90" s="3"/>
    </row>
    <row r="91" spans="1:23" ht="17.25" customHeight="1">
      <c r="A91" s="468">
        <v>72</v>
      </c>
      <c r="B91" s="469" t="s">
        <v>97</v>
      </c>
      <c r="C91" s="470">
        <v>0</v>
      </c>
      <c r="D91" s="470">
        <v>0</v>
      </c>
      <c r="E91" s="470">
        <v>0</v>
      </c>
      <c r="F91" s="471">
        <f t="shared" si="5"/>
        <v>0</v>
      </c>
      <c r="G91" s="470">
        <v>1</v>
      </c>
      <c r="H91" s="470">
        <v>0</v>
      </c>
      <c r="I91" s="470">
        <v>0</v>
      </c>
      <c r="J91" s="471">
        <f t="shared" si="6"/>
        <v>1</v>
      </c>
      <c r="K91" s="472">
        <f t="shared" si="19"/>
        <v>1</v>
      </c>
      <c r="L91" s="472">
        <f t="shared" si="20"/>
        <v>0</v>
      </c>
      <c r="M91" s="472">
        <f t="shared" si="21"/>
        <v>0</v>
      </c>
      <c r="N91" s="471">
        <f>SUM(F91,J91)</f>
        <v>1</v>
      </c>
      <c r="O91" s="473">
        <v>0</v>
      </c>
      <c r="P91" s="473">
        <v>0</v>
      </c>
      <c r="Q91" s="473">
        <v>12</v>
      </c>
      <c r="R91" s="474">
        <v>0</v>
      </c>
      <c r="S91" s="474">
        <v>0</v>
      </c>
      <c r="T91" s="474">
        <v>0</v>
      </c>
      <c r="U91" s="475">
        <v>1</v>
      </c>
      <c r="V91" s="475">
        <v>0</v>
      </c>
      <c r="W91" s="471">
        <f t="shared" si="22"/>
        <v>14</v>
      </c>
    </row>
    <row r="92" spans="1:23" ht="21.75" customHeight="1">
      <c r="A92" s="101"/>
      <c r="B92" s="73" t="s">
        <v>20</v>
      </c>
      <c r="C92" s="73">
        <f aca="true" t="shared" si="25" ref="C92:W92">SUM(C91,C89,C87,C78,C71,C53,C6)</f>
        <v>1556</v>
      </c>
      <c r="D92" s="73">
        <f t="shared" si="25"/>
        <v>547</v>
      </c>
      <c r="E92" s="73">
        <f t="shared" si="25"/>
        <v>729</v>
      </c>
      <c r="F92" s="73">
        <f t="shared" si="25"/>
        <v>2832</v>
      </c>
      <c r="G92" s="73">
        <f t="shared" si="25"/>
        <v>814</v>
      </c>
      <c r="H92" s="73">
        <f t="shared" si="25"/>
        <v>268</v>
      </c>
      <c r="I92" s="73">
        <f t="shared" si="25"/>
        <v>188</v>
      </c>
      <c r="J92" s="73">
        <f t="shared" si="25"/>
        <v>1270</v>
      </c>
      <c r="K92" s="73">
        <f t="shared" si="25"/>
        <v>2370</v>
      </c>
      <c r="L92" s="73">
        <f t="shared" si="25"/>
        <v>815</v>
      </c>
      <c r="M92" s="73">
        <f t="shared" si="25"/>
        <v>917</v>
      </c>
      <c r="N92" s="73">
        <f t="shared" si="25"/>
        <v>4102</v>
      </c>
      <c r="O92" s="73">
        <f t="shared" si="25"/>
        <v>1311</v>
      </c>
      <c r="P92" s="73">
        <f t="shared" si="25"/>
        <v>159</v>
      </c>
      <c r="Q92" s="73">
        <f t="shared" si="25"/>
        <v>2547</v>
      </c>
      <c r="R92" s="73">
        <f t="shared" si="25"/>
        <v>945</v>
      </c>
      <c r="S92" s="73">
        <f t="shared" si="25"/>
        <v>69</v>
      </c>
      <c r="T92" s="73">
        <f t="shared" si="25"/>
        <v>84</v>
      </c>
      <c r="U92" s="73">
        <f t="shared" si="25"/>
        <v>37</v>
      </c>
      <c r="V92" s="73">
        <f t="shared" si="25"/>
        <v>17</v>
      </c>
      <c r="W92" s="73">
        <f t="shared" si="25"/>
        <v>9271</v>
      </c>
    </row>
    <row r="93" spans="1:23" s="58" customFormat="1" ht="18" customHeight="1">
      <c r="A93" s="103"/>
      <c r="B93" s="58" t="s">
        <v>336</v>
      </c>
      <c r="C93" s="110"/>
      <c r="D93" s="110"/>
      <c r="E93" s="110"/>
      <c r="F93" s="110"/>
      <c r="H93" s="593"/>
      <c r="J93" s="59"/>
      <c r="N93" s="59"/>
      <c r="O93" s="70"/>
      <c r="P93" s="70"/>
      <c r="Q93" s="70"/>
      <c r="R93" s="62"/>
      <c r="S93" s="62"/>
      <c r="T93" s="62"/>
      <c r="U93" s="62"/>
      <c r="V93" s="62"/>
      <c r="W93" s="59"/>
    </row>
    <row r="94" spans="1:23" s="58" customFormat="1" ht="18" customHeight="1">
      <c r="A94" s="103"/>
      <c r="C94" s="110"/>
      <c r="D94" s="110"/>
      <c r="E94" s="110"/>
      <c r="F94" s="110"/>
      <c r="H94" s="593"/>
      <c r="J94" s="59"/>
      <c r="N94" s="349"/>
      <c r="O94" s="70"/>
      <c r="P94" s="70"/>
      <c r="Q94" s="70"/>
      <c r="R94" s="62"/>
      <c r="S94" s="62"/>
      <c r="T94" s="62"/>
      <c r="U94" s="62"/>
      <c r="V94" s="62"/>
      <c r="W94" s="59"/>
    </row>
    <row r="95" spans="1:24" s="58" customFormat="1" ht="18" customHeight="1">
      <c r="A95" s="103"/>
      <c r="F95" s="59"/>
      <c r="N95" s="339" t="s">
        <v>331</v>
      </c>
      <c r="O95" s="85"/>
      <c r="P95" s="85"/>
      <c r="Q95" s="85"/>
      <c r="R95" s="85"/>
      <c r="S95" s="85"/>
      <c r="T95" s="85"/>
      <c r="U95" s="85"/>
      <c r="V95" s="86"/>
      <c r="W95" s="87"/>
      <c r="X95" s="88"/>
    </row>
    <row r="96" ht="16.5" customHeight="1">
      <c r="B96" s="58" t="s">
        <v>115</v>
      </c>
    </row>
    <row r="97" ht="16.5" customHeight="1">
      <c r="B97" s="58" t="s">
        <v>116</v>
      </c>
    </row>
    <row r="98" spans="2:3" ht="18" customHeight="1">
      <c r="B98" s="15" t="s">
        <v>332</v>
      </c>
      <c r="C98" s="49"/>
    </row>
    <row r="99" ht="21">
      <c r="B99" s="58"/>
    </row>
    <row r="100" ht="21">
      <c r="B100" s="58"/>
    </row>
  </sheetData>
  <mergeCells count="8">
    <mergeCell ref="A1:W1"/>
    <mergeCell ref="A2:A5"/>
    <mergeCell ref="B2:B5"/>
    <mergeCell ref="C2:F2"/>
    <mergeCell ref="G2:J2"/>
    <mergeCell ref="K2:N2"/>
    <mergeCell ref="K3:N3"/>
    <mergeCell ref="P2:Q2"/>
  </mergeCells>
  <printOptions/>
  <pageMargins left="0.3937007874015748" right="0" top="0.3937007874015748" bottom="0.1968503937007874" header="0.3937007874015748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55"/>
  <sheetViews>
    <sheetView zoomScale="120" zoomScaleNormal="120" workbookViewId="0" topLeftCell="C136">
      <selection activeCell="V150" sqref="V150"/>
    </sheetView>
  </sheetViews>
  <sheetFormatPr defaultColWidth="9.140625" defaultRowHeight="24.75" customHeight="1"/>
  <cols>
    <col min="1" max="1" width="6.421875" style="44" customWidth="1"/>
    <col min="2" max="2" width="46.8515625" style="30" customWidth="1"/>
    <col min="3" max="3" width="4.8515625" style="15" customWidth="1"/>
    <col min="4" max="4" width="5.28125" style="15" customWidth="1"/>
    <col min="5" max="5" width="4.8515625" style="15" customWidth="1"/>
    <col min="6" max="6" width="5.8515625" style="14" customWidth="1"/>
    <col min="7" max="7" width="5.28125" style="15" customWidth="1"/>
    <col min="8" max="10" width="4.8515625" style="15" customWidth="1"/>
    <col min="11" max="11" width="5.8515625" style="14" customWidth="1"/>
    <col min="12" max="12" width="4.8515625" style="15" customWidth="1"/>
    <col min="13" max="13" width="4.8515625" style="159" customWidth="1"/>
    <col min="14" max="14" width="4.8515625" style="15" customWidth="1"/>
    <col min="15" max="15" width="4.8515625" style="18" customWidth="1"/>
    <col min="16" max="16" width="5.8515625" style="14" customWidth="1"/>
    <col min="17" max="20" width="4.8515625" style="15" customWidth="1"/>
    <col min="21" max="21" width="4.8515625" style="14" customWidth="1"/>
    <col min="22" max="22" width="5.8515625" style="14" customWidth="1"/>
    <col min="23" max="23" width="4.8515625" style="15" customWidth="1"/>
    <col min="24" max="24" width="4.8515625" style="30" customWidth="1"/>
    <col min="25" max="16384" width="9.140625" style="30" customWidth="1"/>
  </cols>
  <sheetData>
    <row r="1" spans="1:23" s="26" customFormat="1" ht="21.75" customHeight="1">
      <c r="A1" s="716" t="s">
        <v>221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7"/>
    </row>
    <row r="2" spans="1:23" s="26" customFormat="1" ht="21.75" customHeight="1">
      <c r="A2" s="717" t="s">
        <v>330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"/>
    </row>
    <row r="3" spans="1:22" ht="21.75" customHeight="1">
      <c r="A3" s="27"/>
      <c r="B3" s="28"/>
      <c r="C3" s="718" t="s">
        <v>75</v>
      </c>
      <c r="D3" s="719"/>
      <c r="E3" s="719"/>
      <c r="F3" s="719"/>
      <c r="G3" s="719"/>
      <c r="H3" s="719"/>
      <c r="I3" s="719"/>
      <c r="J3" s="719"/>
      <c r="K3" s="720"/>
      <c r="L3" s="718" t="s">
        <v>74</v>
      </c>
      <c r="M3" s="719"/>
      <c r="N3" s="719"/>
      <c r="O3" s="719"/>
      <c r="P3" s="720"/>
      <c r="Q3" s="718" t="s">
        <v>84</v>
      </c>
      <c r="R3" s="719"/>
      <c r="S3" s="719"/>
      <c r="T3" s="719"/>
      <c r="U3" s="720"/>
      <c r="V3" s="29"/>
    </row>
    <row r="4" spans="1:22" ht="21.75" customHeight="1">
      <c r="A4" s="6" t="s">
        <v>21</v>
      </c>
      <c r="B4" s="6" t="s">
        <v>0</v>
      </c>
      <c r="C4" s="721" t="s">
        <v>76</v>
      </c>
      <c r="D4" s="722"/>
      <c r="E4" s="722"/>
      <c r="F4" s="723"/>
      <c r="G4" s="721" t="s">
        <v>85</v>
      </c>
      <c r="H4" s="722"/>
      <c r="I4" s="722"/>
      <c r="J4" s="722"/>
      <c r="K4" s="723"/>
      <c r="L4" s="722" t="s">
        <v>76</v>
      </c>
      <c r="M4" s="722"/>
      <c r="N4" s="722"/>
      <c r="O4" s="722"/>
      <c r="P4" s="723"/>
      <c r="Q4" s="721" t="s">
        <v>76</v>
      </c>
      <c r="R4" s="722"/>
      <c r="S4" s="722"/>
      <c r="T4" s="722"/>
      <c r="U4" s="723"/>
      <c r="V4" s="31" t="s">
        <v>20</v>
      </c>
    </row>
    <row r="5" spans="1:22" ht="21.75" customHeight="1">
      <c r="A5" s="32"/>
      <c r="B5" s="33"/>
      <c r="C5" s="24" t="s">
        <v>77</v>
      </c>
      <c r="D5" s="24" t="s">
        <v>78</v>
      </c>
      <c r="E5" s="24" t="s">
        <v>79</v>
      </c>
      <c r="F5" s="25" t="s">
        <v>20</v>
      </c>
      <c r="G5" s="24" t="s">
        <v>80</v>
      </c>
      <c r="H5" s="24" t="s">
        <v>81</v>
      </c>
      <c r="I5" s="24" t="s">
        <v>82</v>
      </c>
      <c r="J5" s="24" t="s">
        <v>83</v>
      </c>
      <c r="K5" s="25" t="s">
        <v>20</v>
      </c>
      <c r="L5" s="24" t="s">
        <v>89</v>
      </c>
      <c r="M5" s="152" t="s">
        <v>77</v>
      </c>
      <c r="N5" s="24" t="s">
        <v>78</v>
      </c>
      <c r="O5" s="20" t="s">
        <v>79</v>
      </c>
      <c r="P5" s="25" t="s">
        <v>20</v>
      </c>
      <c r="Q5" s="24" t="s">
        <v>89</v>
      </c>
      <c r="R5" s="24" t="s">
        <v>77</v>
      </c>
      <c r="S5" s="24" t="s">
        <v>78</v>
      </c>
      <c r="T5" s="24" t="s">
        <v>79</v>
      </c>
      <c r="U5" s="25" t="s">
        <v>20</v>
      </c>
      <c r="V5" s="34" t="s">
        <v>31</v>
      </c>
    </row>
    <row r="6" spans="1:22" ht="21" customHeight="1">
      <c r="A6" s="35" t="s">
        <v>22</v>
      </c>
      <c r="B6" s="603" t="s">
        <v>16</v>
      </c>
      <c r="C6" s="9">
        <v>0</v>
      </c>
      <c r="D6" s="9">
        <v>0</v>
      </c>
      <c r="E6" s="9">
        <v>0</v>
      </c>
      <c r="F6" s="8">
        <f>SUM(C6:E6)</f>
        <v>0</v>
      </c>
      <c r="G6" s="9">
        <v>0</v>
      </c>
      <c r="H6" s="9">
        <v>0</v>
      </c>
      <c r="I6" s="9">
        <v>0</v>
      </c>
      <c r="J6" s="9">
        <v>0</v>
      </c>
      <c r="K6" s="8">
        <f>SUM(G6:J6)</f>
        <v>0</v>
      </c>
      <c r="L6" s="9">
        <v>0</v>
      </c>
      <c r="M6" s="153">
        <v>22</v>
      </c>
      <c r="N6" s="9">
        <v>24</v>
      </c>
      <c r="O6" s="21">
        <v>2</v>
      </c>
      <c r="P6" s="56">
        <f>SUM(L6:O6)</f>
        <v>48</v>
      </c>
      <c r="Q6" s="9">
        <v>36</v>
      </c>
      <c r="R6" s="9">
        <v>82</v>
      </c>
      <c r="S6" s="9">
        <v>29</v>
      </c>
      <c r="T6" s="9">
        <v>0</v>
      </c>
      <c r="U6" s="8">
        <f>SUM(Q6:T6)</f>
        <v>147</v>
      </c>
      <c r="V6" s="8">
        <f>SUM(U6,P6,K6)</f>
        <v>195</v>
      </c>
    </row>
    <row r="7" spans="1:22" ht="21" customHeight="1">
      <c r="A7" s="1" t="s">
        <v>32</v>
      </c>
      <c r="B7" s="10" t="s">
        <v>1</v>
      </c>
      <c r="C7" s="10">
        <v>4</v>
      </c>
      <c r="D7" s="10">
        <v>32</v>
      </c>
      <c r="E7" s="10">
        <v>72</v>
      </c>
      <c r="F7" s="8">
        <f aca="true" t="shared" si="0" ref="F7:F25">SUM(C7:E7)</f>
        <v>108</v>
      </c>
      <c r="G7" s="10">
        <v>15</v>
      </c>
      <c r="H7" s="10">
        <v>26</v>
      </c>
      <c r="I7" s="10">
        <v>55</v>
      </c>
      <c r="J7" s="10">
        <v>12</v>
      </c>
      <c r="K7" s="8">
        <f aca="true" t="shared" si="1" ref="K7:K60">SUM(G7:J7)</f>
        <v>108</v>
      </c>
      <c r="L7" s="10">
        <v>2</v>
      </c>
      <c r="M7" s="154">
        <v>6</v>
      </c>
      <c r="N7" s="10">
        <v>3</v>
      </c>
      <c r="O7" s="19">
        <v>0</v>
      </c>
      <c r="P7" s="56">
        <f aca="true" t="shared" si="2" ref="P7:P60">SUM(L7:O7)</f>
        <v>11</v>
      </c>
      <c r="Q7" s="10">
        <v>12</v>
      </c>
      <c r="R7" s="10">
        <v>8</v>
      </c>
      <c r="S7" s="10">
        <v>4</v>
      </c>
      <c r="T7" s="10">
        <v>0</v>
      </c>
      <c r="U7" s="8">
        <f aca="true" t="shared" si="3" ref="U7:U60">SUM(Q7:T7)</f>
        <v>24</v>
      </c>
      <c r="V7" s="8">
        <f>SUM(U7,P7,K7)</f>
        <v>143</v>
      </c>
    </row>
    <row r="8" spans="1:22" ht="21" customHeight="1">
      <c r="A8" s="1" t="s">
        <v>33</v>
      </c>
      <c r="B8" s="10" t="s">
        <v>2</v>
      </c>
      <c r="C8" s="10">
        <v>2</v>
      </c>
      <c r="D8" s="10">
        <v>35</v>
      </c>
      <c r="E8" s="10">
        <v>14</v>
      </c>
      <c r="F8" s="8">
        <f t="shared" si="0"/>
        <v>51</v>
      </c>
      <c r="G8" s="10">
        <v>18</v>
      </c>
      <c r="H8" s="10">
        <v>18</v>
      </c>
      <c r="I8" s="10">
        <v>15</v>
      </c>
      <c r="J8" s="10">
        <v>0</v>
      </c>
      <c r="K8" s="8">
        <f t="shared" si="1"/>
        <v>51</v>
      </c>
      <c r="L8" s="10">
        <v>0</v>
      </c>
      <c r="M8" s="154">
        <v>0</v>
      </c>
      <c r="N8" s="10">
        <v>3</v>
      </c>
      <c r="O8" s="19">
        <v>0</v>
      </c>
      <c r="P8" s="56">
        <f t="shared" si="2"/>
        <v>3</v>
      </c>
      <c r="Q8" s="10">
        <v>1</v>
      </c>
      <c r="R8" s="10">
        <v>4</v>
      </c>
      <c r="S8" s="10">
        <v>1</v>
      </c>
      <c r="T8" s="10">
        <v>0</v>
      </c>
      <c r="U8" s="8">
        <f t="shared" si="3"/>
        <v>6</v>
      </c>
      <c r="V8" s="8">
        <f>SUM(U8,P8,K8)</f>
        <v>60</v>
      </c>
    </row>
    <row r="9" spans="1:22" ht="21" customHeight="1">
      <c r="A9" s="1" t="s">
        <v>34</v>
      </c>
      <c r="B9" s="10" t="s">
        <v>3</v>
      </c>
      <c r="C9" s="10">
        <v>0</v>
      </c>
      <c r="D9" s="10">
        <v>20</v>
      </c>
      <c r="E9" s="10">
        <v>29</v>
      </c>
      <c r="F9" s="8">
        <f t="shared" si="0"/>
        <v>49</v>
      </c>
      <c r="G9" s="10">
        <v>8</v>
      </c>
      <c r="H9" s="10">
        <v>24</v>
      </c>
      <c r="I9" s="10">
        <v>16</v>
      </c>
      <c r="J9" s="10">
        <v>1</v>
      </c>
      <c r="K9" s="8">
        <f t="shared" si="1"/>
        <v>49</v>
      </c>
      <c r="L9" s="10">
        <v>0</v>
      </c>
      <c r="M9" s="154">
        <v>10</v>
      </c>
      <c r="N9" s="10">
        <v>5</v>
      </c>
      <c r="O9" s="19">
        <v>0</v>
      </c>
      <c r="P9" s="56">
        <f t="shared" si="2"/>
        <v>15</v>
      </c>
      <c r="Q9" s="10">
        <v>6</v>
      </c>
      <c r="R9" s="10">
        <v>10</v>
      </c>
      <c r="S9" s="10">
        <v>2</v>
      </c>
      <c r="T9" s="10">
        <v>0</v>
      </c>
      <c r="U9" s="8">
        <f t="shared" si="3"/>
        <v>18</v>
      </c>
      <c r="V9" s="8">
        <f>SUM(U9,P9,K9)</f>
        <v>82</v>
      </c>
    </row>
    <row r="10" spans="1:22" ht="21" customHeight="1">
      <c r="A10" s="1" t="s">
        <v>35</v>
      </c>
      <c r="B10" s="10" t="s">
        <v>4</v>
      </c>
      <c r="C10" s="10">
        <v>2</v>
      </c>
      <c r="D10" s="10">
        <v>51</v>
      </c>
      <c r="E10" s="10">
        <v>34</v>
      </c>
      <c r="F10" s="8">
        <f t="shared" si="0"/>
        <v>87</v>
      </c>
      <c r="G10" s="10">
        <v>26</v>
      </c>
      <c r="H10" s="10">
        <v>39</v>
      </c>
      <c r="I10" s="10">
        <v>20</v>
      </c>
      <c r="J10" s="10">
        <v>2</v>
      </c>
      <c r="K10" s="8">
        <f t="shared" si="1"/>
        <v>87</v>
      </c>
      <c r="L10" s="10">
        <v>0</v>
      </c>
      <c r="M10" s="154">
        <v>2</v>
      </c>
      <c r="N10" s="10">
        <v>1</v>
      </c>
      <c r="O10" s="19">
        <v>0</v>
      </c>
      <c r="P10" s="56">
        <f t="shared" si="2"/>
        <v>3</v>
      </c>
      <c r="Q10" s="10">
        <v>1</v>
      </c>
      <c r="R10" s="10">
        <v>8</v>
      </c>
      <c r="S10" s="10">
        <v>1</v>
      </c>
      <c r="T10" s="10">
        <v>0</v>
      </c>
      <c r="U10" s="8">
        <f t="shared" si="3"/>
        <v>10</v>
      </c>
      <c r="V10" s="8">
        <f>SUM(P10,U10,K10)</f>
        <v>100</v>
      </c>
    </row>
    <row r="11" spans="1:22" ht="21" customHeight="1">
      <c r="A11" s="1" t="s">
        <v>45</v>
      </c>
      <c r="B11" s="10" t="s">
        <v>5</v>
      </c>
      <c r="C11" s="10">
        <v>0</v>
      </c>
      <c r="D11" s="10">
        <v>14</v>
      </c>
      <c r="E11" s="10">
        <v>34</v>
      </c>
      <c r="F11" s="8">
        <f t="shared" si="0"/>
        <v>48</v>
      </c>
      <c r="G11" s="10">
        <v>13</v>
      </c>
      <c r="H11" s="10">
        <v>24</v>
      </c>
      <c r="I11" s="10">
        <v>11</v>
      </c>
      <c r="J11" s="10">
        <v>0</v>
      </c>
      <c r="K11" s="8">
        <f t="shared" si="1"/>
        <v>48</v>
      </c>
      <c r="L11" s="10">
        <v>0</v>
      </c>
      <c r="M11" s="154">
        <v>3</v>
      </c>
      <c r="N11" s="10">
        <v>2</v>
      </c>
      <c r="O11" s="19">
        <v>0</v>
      </c>
      <c r="P11" s="56">
        <f t="shared" si="2"/>
        <v>5</v>
      </c>
      <c r="Q11" s="10">
        <v>11</v>
      </c>
      <c r="R11" s="10">
        <v>9</v>
      </c>
      <c r="S11" s="10">
        <v>0</v>
      </c>
      <c r="T11" s="10">
        <v>0</v>
      </c>
      <c r="U11" s="8">
        <f t="shared" si="3"/>
        <v>20</v>
      </c>
      <c r="V11" s="8">
        <f>SUM(U11,P11,K11)</f>
        <v>73</v>
      </c>
    </row>
    <row r="12" spans="1:22" ht="21" customHeight="1">
      <c r="A12" s="1" t="s">
        <v>46</v>
      </c>
      <c r="B12" s="10" t="s">
        <v>6</v>
      </c>
      <c r="C12" s="10">
        <v>4</v>
      </c>
      <c r="D12" s="10">
        <v>86</v>
      </c>
      <c r="E12" s="10">
        <v>122</v>
      </c>
      <c r="F12" s="8">
        <f t="shared" si="0"/>
        <v>212</v>
      </c>
      <c r="G12" s="10">
        <v>68</v>
      </c>
      <c r="H12" s="10">
        <v>70</v>
      </c>
      <c r="I12" s="10">
        <v>71</v>
      </c>
      <c r="J12" s="10">
        <v>3</v>
      </c>
      <c r="K12" s="8">
        <f t="shared" si="1"/>
        <v>212</v>
      </c>
      <c r="L12" s="10">
        <v>4</v>
      </c>
      <c r="M12" s="154">
        <v>7</v>
      </c>
      <c r="N12" s="10">
        <v>3</v>
      </c>
      <c r="O12" s="19">
        <v>0</v>
      </c>
      <c r="P12" s="56">
        <f t="shared" si="2"/>
        <v>14</v>
      </c>
      <c r="Q12" s="10">
        <v>9</v>
      </c>
      <c r="R12" s="10">
        <v>27</v>
      </c>
      <c r="S12" s="10">
        <v>2</v>
      </c>
      <c r="T12" s="10">
        <v>0</v>
      </c>
      <c r="U12" s="8">
        <f t="shared" si="3"/>
        <v>38</v>
      </c>
      <c r="V12" s="8">
        <f>SUM(K12,P12,U12)</f>
        <v>264</v>
      </c>
    </row>
    <row r="13" spans="1:22" ht="21" customHeight="1">
      <c r="A13" s="1" t="s">
        <v>47</v>
      </c>
      <c r="B13" s="10" t="s">
        <v>7</v>
      </c>
      <c r="C13" s="10">
        <v>9</v>
      </c>
      <c r="D13" s="10">
        <v>66</v>
      </c>
      <c r="E13" s="10">
        <v>120</v>
      </c>
      <c r="F13" s="8">
        <f t="shared" si="0"/>
        <v>195</v>
      </c>
      <c r="G13" s="10">
        <v>46</v>
      </c>
      <c r="H13" s="10">
        <v>70</v>
      </c>
      <c r="I13" s="10">
        <v>77</v>
      </c>
      <c r="J13" s="10">
        <v>2</v>
      </c>
      <c r="K13" s="8">
        <f t="shared" si="1"/>
        <v>195</v>
      </c>
      <c r="L13" s="10">
        <v>5</v>
      </c>
      <c r="M13" s="154">
        <v>13</v>
      </c>
      <c r="N13" s="10">
        <v>3</v>
      </c>
      <c r="O13" s="19">
        <v>1</v>
      </c>
      <c r="P13" s="56">
        <f t="shared" si="2"/>
        <v>22</v>
      </c>
      <c r="Q13" s="10">
        <v>20</v>
      </c>
      <c r="R13" s="10">
        <v>25</v>
      </c>
      <c r="S13" s="10">
        <v>6</v>
      </c>
      <c r="T13" s="10">
        <v>0</v>
      </c>
      <c r="U13" s="8">
        <f t="shared" si="3"/>
        <v>51</v>
      </c>
      <c r="V13" s="8">
        <f>SUM(U13,P13,K13)</f>
        <v>268</v>
      </c>
    </row>
    <row r="14" spans="1:22" ht="21" customHeight="1">
      <c r="A14" s="1" t="s">
        <v>48</v>
      </c>
      <c r="B14" s="10" t="s">
        <v>9</v>
      </c>
      <c r="C14" s="10">
        <f>SUM(C15:C16)</f>
        <v>48</v>
      </c>
      <c r="D14" s="10">
        <f>SUM(D15:D16)</f>
        <v>162</v>
      </c>
      <c r="E14" s="10">
        <f>SUM(E15:E16)</f>
        <v>52</v>
      </c>
      <c r="F14" s="8">
        <f t="shared" si="0"/>
        <v>262</v>
      </c>
      <c r="G14" s="10">
        <f>SUM(G15:G16)</f>
        <v>100</v>
      </c>
      <c r="H14" s="10">
        <f>SUM(H15:H16)</f>
        <v>119</v>
      </c>
      <c r="I14" s="10">
        <f>SUM(I15:I16)</f>
        <v>42</v>
      </c>
      <c r="J14" s="10">
        <f>SUM(J15:J16)</f>
        <v>1</v>
      </c>
      <c r="K14" s="8">
        <f t="shared" si="1"/>
        <v>262</v>
      </c>
      <c r="L14" s="10">
        <f>SUM(L15:L16)</f>
        <v>0</v>
      </c>
      <c r="M14" s="10">
        <f>SUM(M15:M16)</f>
        <v>3</v>
      </c>
      <c r="N14" s="10">
        <f>SUM(N15:N16)</f>
        <v>4</v>
      </c>
      <c r="O14" s="10">
        <f>SUM(O15:O16)</f>
        <v>0</v>
      </c>
      <c r="P14" s="56">
        <f t="shared" si="2"/>
        <v>7</v>
      </c>
      <c r="Q14" s="10">
        <f>SUM(Q15:Q16)</f>
        <v>8</v>
      </c>
      <c r="R14" s="10">
        <f>SUM(R15:R16)</f>
        <v>20</v>
      </c>
      <c r="S14" s="10">
        <f>SUM(S15:S16)</f>
        <v>2</v>
      </c>
      <c r="T14" s="10">
        <f>SUM(T15:T16)</f>
        <v>0</v>
      </c>
      <c r="U14" s="8">
        <f t="shared" si="3"/>
        <v>30</v>
      </c>
      <c r="V14" s="8">
        <f>SUM(K14,P14,U14)</f>
        <v>299</v>
      </c>
    </row>
    <row r="15" spans="1:22" ht="21" customHeight="1">
      <c r="A15" s="1"/>
      <c r="B15" s="10" t="s">
        <v>174</v>
      </c>
      <c r="C15" s="10">
        <v>1</v>
      </c>
      <c r="D15" s="10">
        <v>25</v>
      </c>
      <c r="E15" s="10">
        <v>40</v>
      </c>
      <c r="F15" s="8">
        <f t="shared" si="0"/>
        <v>66</v>
      </c>
      <c r="G15" s="10">
        <v>12</v>
      </c>
      <c r="H15" s="10">
        <v>23</v>
      </c>
      <c r="I15" s="10">
        <v>30</v>
      </c>
      <c r="J15" s="10">
        <v>1</v>
      </c>
      <c r="K15" s="8">
        <f>SUM(G15:J15)</f>
        <v>66</v>
      </c>
      <c r="L15" s="10">
        <v>0</v>
      </c>
      <c r="M15" s="154">
        <v>1</v>
      </c>
      <c r="N15" s="10">
        <v>3</v>
      </c>
      <c r="O15" s="19">
        <v>0</v>
      </c>
      <c r="P15" s="56">
        <f>SUM(L15:O15)</f>
        <v>4</v>
      </c>
      <c r="Q15" s="10">
        <v>8</v>
      </c>
      <c r="R15" s="10">
        <v>20</v>
      </c>
      <c r="S15" s="10">
        <v>2</v>
      </c>
      <c r="T15" s="10">
        <v>0</v>
      </c>
      <c r="U15" s="8">
        <f>SUM(Q15:T15)</f>
        <v>30</v>
      </c>
      <c r="V15" s="8">
        <f>SUM(K15,P15,U15)</f>
        <v>100</v>
      </c>
    </row>
    <row r="16" spans="1:22" ht="21" customHeight="1">
      <c r="A16" s="1"/>
      <c r="B16" s="10" t="s">
        <v>175</v>
      </c>
      <c r="C16" s="10">
        <v>47</v>
      </c>
      <c r="D16" s="10">
        <v>137</v>
      </c>
      <c r="E16" s="10">
        <v>12</v>
      </c>
      <c r="F16" s="8">
        <f t="shared" si="0"/>
        <v>196</v>
      </c>
      <c r="G16" s="10">
        <v>88</v>
      </c>
      <c r="H16" s="10">
        <v>96</v>
      </c>
      <c r="I16" s="10">
        <v>12</v>
      </c>
      <c r="J16" s="10">
        <v>0</v>
      </c>
      <c r="K16" s="8">
        <f t="shared" si="1"/>
        <v>196</v>
      </c>
      <c r="L16" s="10">
        <v>0</v>
      </c>
      <c r="M16" s="154">
        <v>2</v>
      </c>
      <c r="N16" s="10">
        <v>1</v>
      </c>
      <c r="O16" s="19">
        <v>0</v>
      </c>
      <c r="P16" s="56">
        <f t="shared" si="2"/>
        <v>3</v>
      </c>
      <c r="Q16" s="10">
        <v>0</v>
      </c>
      <c r="R16" s="10">
        <v>0</v>
      </c>
      <c r="S16" s="10">
        <v>0</v>
      </c>
      <c r="T16" s="10">
        <v>0</v>
      </c>
      <c r="U16" s="8">
        <f t="shared" si="3"/>
        <v>0</v>
      </c>
      <c r="V16" s="8">
        <f>SUM(U16,P16,K16)</f>
        <v>199</v>
      </c>
    </row>
    <row r="17" spans="1:22" ht="21" customHeight="1">
      <c r="A17" s="1" t="s">
        <v>49</v>
      </c>
      <c r="B17" s="10" t="s">
        <v>10</v>
      </c>
      <c r="C17" s="10">
        <v>0</v>
      </c>
      <c r="D17" s="10">
        <v>30</v>
      </c>
      <c r="E17" s="10">
        <v>34</v>
      </c>
      <c r="F17" s="8">
        <f t="shared" si="0"/>
        <v>64</v>
      </c>
      <c r="G17" s="10">
        <v>14</v>
      </c>
      <c r="H17" s="10">
        <v>29</v>
      </c>
      <c r="I17" s="10">
        <v>21</v>
      </c>
      <c r="J17" s="10">
        <v>0</v>
      </c>
      <c r="K17" s="8">
        <f t="shared" si="1"/>
        <v>64</v>
      </c>
      <c r="L17" s="10">
        <v>0</v>
      </c>
      <c r="M17" s="154">
        <v>1</v>
      </c>
      <c r="N17" s="10">
        <v>1</v>
      </c>
      <c r="O17" s="19">
        <v>0</v>
      </c>
      <c r="P17" s="56">
        <f t="shared" si="2"/>
        <v>2</v>
      </c>
      <c r="Q17" s="10">
        <v>0</v>
      </c>
      <c r="R17" s="10">
        <v>6</v>
      </c>
      <c r="S17" s="10">
        <v>3</v>
      </c>
      <c r="T17" s="10">
        <v>0</v>
      </c>
      <c r="U17" s="8">
        <f t="shared" si="3"/>
        <v>9</v>
      </c>
      <c r="V17" s="8">
        <f>SUM(K17,P17,U17)</f>
        <v>75</v>
      </c>
    </row>
    <row r="18" spans="1:22" ht="21" customHeight="1">
      <c r="A18" s="1" t="s">
        <v>50</v>
      </c>
      <c r="B18" s="10" t="s">
        <v>11</v>
      </c>
      <c r="C18" s="10">
        <v>0</v>
      </c>
      <c r="D18" s="10">
        <v>21</v>
      </c>
      <c r="E18" s="10">
        <v>20</v>
      </c>
      <c r="F18" s="8">
        <f t="shared" si="0"/>
        <v>41</v>
      </c>
      <c r="G18" s="10">
        <v>13</v>
      </c>
      <c r="H18" s="10">
        <v>12</v>
      </c>
      <c r="I18" s="10">
        <v>14</v>
      </c>
      <c r="J18" s="10">
        <v>2</v>
      </c>
      <c r="K18" s="8">
        <f t="shared" si="1"/>
        <v>41</v>
      </c>
      <c r="L18" s="10">
        <v>0</v>
      </c>
      <c r="M18" s="154">
        <v>3</v>
      </c>
      <c r="N18" s="10">
        <v>3</v>
      </c>
      <c r="O18" s="19">
        <v>0</v>
      </c>
      <c r="P18" s="56">
        <f t="shared" si="2"/>
        <v>6</v>
      </c>
      <c r="Q18" s="10">
        <v>1</v>
      </c>
      <c r="R18" s="10">
        <v>8</v>
      </c>
      <c r="S18" s="10">
        <v>3</v>
      </c>
      <c r="T18" s="10">
        <v>0</v>
      </c>
      <c r="U18" s="8">
        <f t="shared" si="3"/>
        <v>12</v>
      </c>
      <c r="V18" s="8">
        <f aca="true" t="shared" si="4" ref="V18:V23">SUM(U18,P18,K18)</f>
        <v>59</v>
      </c>
    </row>
    <row r="19" spans="1:22" ht="21" customHeight="1">
      <c r="A19" s="1" t="s">
        <v>51</v>
      </c>
      <c r="B19" s="10" t="s">
        <v>12</v>
      </c>
      <c r="C19" s="10">
        <v>26</v>
      </c>
      <c r="D19" s="10">
        <v>15</v>
      </c>
      <c r="E19" s="10">
        <v>50</v>
      </c>
      <c r="F19" s="8">
        <f t="shared" si="0"/>
        <v>91</v>
      </c>
      <c r="G19" s="10">
        <v>24</v>
      </c>
      <c r="H19" s="10">
        <v>29</v>
      </c>
      <c r="I19" s="10">
        <v>37</v>
      </c>
      <c r="J19" s="10">
        <v>1</v>
      </c>
      <c r="K19" s="8">
        <f t="shared" si="1"/>
        <v>91</v>
      </c>
      <c r="L19" s="10">
        <v>0</v>
      </c>
      <c r="M19" s="154">
        <v>36</v>
      </c>
      <c r="N19" s="10">
        <v>8</v>
      </c>
      <c r="O19" s="19">
        <v>0</v>
      </c>
      <c r="P19" s="56">
        <f t="shared" si="2"/>
        <v>44</v>
      </c>
      <c r="Q19" s="10">
        <v>7</v>
      </c>
      <c r="R19" s="10">
        <v>23</v>
      </c>
      <c r="S19" s="10">
        <v>5</v>
      </c>
      <c r="T19" s="10">
        <v>0</v>
      </c>
      <c r="U19" s="8">
        <f t="shared" si="3"/>
        <v>35</v>
      </c>
      <c r="V19" s="8">
        <f t="shared" si="4"/>
        <v>170</v>
      </c>
    </row>
    <row r="20" spans="1:22" ht="21" customHeight="1">
      <c r="A20" s="1" t="s">
        <v>52</v>
      </c>
      <c r="B20" s="10" t="s">
        <v>13</v>
      </c>
      <c r="C20" s="10">
        <v>3</v>
      </c>
      <c r="D20" s="10">
        <v>14</v>
      </c>
      <c r="E20" s="10">
        <v>47</v>
      </c>
      <c r="F20" s="8">
        <f t="shared" si="0"/>
        <v>64</v>
      </c>
      <c r="G20" s="10">
        <v>23</v>
      </c>
      <c r="H20" s="10">
        <v>22</v>
      </c>
      <c r="I20" s="10">
        <v>18</v>
      </c>
      <c r="J20" s="10">
        <v>1</v>
      </c>
      <c r="K20" s="8">
        <f t="shared" si="1"/>
        <v>64</v>
      </c>
      <c r="L20" s="10">
        <v>0</v>
      </c>
      <c r="M20" s="154">
        <v>2</v>
      </c>
      <c r="N20" s="10">
        <v>1</v>
      </c>
      <c r="O20" s="19">
        <v>0</v>
      </c>
      <c r="P20" s="56">
        <f t="shared" si="2"/>
        <v>3</v>
      </c>
      <c r="Q20" s="10">
        <v>7</v>
      </c>
      <c r="R20" s="10">
        <v>14</v>
      </c>
      <c r="S20" s="10">
        <v>0</v>
      </c>
      <c r="T20" s="10">
        <v>0</v>
      </c>
      <c r="U20" s="8">
        <f t="shared" si="3"/>
        <v>21</v>
      </c>
      <c r="V20" s="8">
        <f t="shared" si="4"/>
        <v>88</v>
      </c>
    </row>
    <row r="21" spans="1:22" ht="21" customHeight="1">
      <c r="A21" s="1" t="s">
        <v>53</v>
      </c>
      <c r="B21" s="10" t="s">
        <v>14</v>
      </c>
      <c r="C21" s="10">
        <v>0</v>
      </c>
      <c r="D21" s="10">
        <v>0</v>
      </c>
      <c r="E21" s="10">
        <v>0</v>
      </c>
      <c r="F21" s="8">
        <f t="shared" si="0"/>
        <v>0</v>
      </c>
      <c r="G21" s="10">
        <v>0</v>
      </c>
      <c r="H21" s="10">
        <v>0</v>
      </c>
      <c r="I21" s="10">
        <v>0</v>
      </c>
      <c r="J21" s="10">
        <v>0</v>
      </c>
      <c r="K21" s="8">
        <f t="shared" si="1"/>
        <v>0</v>
      </c>
      <c r="L21" s="10">
        <v>0</v>
      </c>
      <c r="M21" s="154">
        <v>7</v>
      </c>
      <c r="N21" s="10">
        <v>2</v>
      </c>
      <c r="O21" s="19">
        <v>0</v>
      </c>
      <c r="P21" s="56">
        <f t="shared" si="2"/>
        <v>9</v>
      </c>
      <c r="Q21" s="10">
        <v>2</v>
      </c>
      <c r="R21" s="10">
        <v>3</v>
      </c>
      <c r="S21" s="10">
        <v>2</v>
      </c>
      <c r="T21" s="10">
        <v>0</v>
      </c>
      <c r="U21" s="8">
        <f t="shared" si="3"/>
        <v>7</v>
      </c>
      <c r="V21" s="8">
        <f t="shared" si="4"/>
        <v>16</v>
      </c>
    </row>
    <row r="22" spans="1:22" ht="21" customHeight="1">
      <c r="A22" s="1" t="s">
        <v>54</v>
      </c>
      <c r="B22" s="78" t="s">
        <v>36</v>
      </c>
      <c r="C22" s="10">
        <v>0</v>
      </c>
      <c r="D22" s="10">
        <v>0</v>
      </c>
      <c r="E22" s="10">
        <v>0</v>
      </c>
      <c r="F22" s="8">
        <f t="shared" si="0"/>
        <v>0</v>
      </c>
      <c r="G22" s="10">
        <v>0</v>
      </c>
      <c r="H22" s="10">
        <v>0</v>
      </c>
      <c r="I22" s="10">
        <v>0</v>
      </c>
      <c r="J22" s="10">
        <v>0</v>
      </c>
      <c r="K22" s="8">
        <f t="shared" si="1"/>
        <v>0</v>
      </c>
      <c r="L22" s="10">
        <v>0</v>
      </c>
      <c r="M22" s="154">
        <v>1</v>
      </c>
      <c r="N22" s="10">
        <v>10</v>
      </c>
      <c r="O22" s="19">
        <v>0</v>
      </c>
      <c r="P22" s="56">
        <f t="shared" si="2"/>
        <v>11</v>
      </c>
      <c r="Q22" s="10">
        <v>0</v>
      </c>
      <c r="R22" s="10">
        <v>5</v>
      </c>
      <c r="S22" s="10">
        <v>1</v>
      </c>
      <c r="T22" s="10">
        <v>0</v>
      </c>
      <c r="U22" s="8">
        <f t="shared" si="3"/>
        <v>6</v>
      </c>
      <c r="V22" s="8">
        <f t="shared" si="4"/>
        <v>17</v>
      </c>
    </row>
    <row r="23" spans="1:22" ht="21" customHeight="1">
      <c r="A23" s="81" t="s">
        <v>55</v>
      </c>
      <c r="B23" s="82" t="s">
        <v>15</v>
      </c>
      <c r="C23" s="82">
        <v>0</v>
      </c>
      <c r="D23" s="82">
        <v>0</v>
      </c>
      <c r="E23" s="82">
        <v>0</v>
      </c>
      <c r="F23" s="8">
        <f t="shared" si="0"/>
        <v>0</v>
      </c>
      <c r="G23" s="82">
        <v>0</v>
      </c>
      <c r="H23" s="82">
        <v>0</v>
      </c>
      <c r="I23" s="82">
        <v>0</v>
      </c>
      <c r="J23" s="82">
        <v>0</v>
      </c>
      <c r="K23" s="94">
        <f t="shared" si="1"/>
        <v>0</v>
      </c>
      <c r="L23" s="82">
        <v>0</v>
      </c>
      <c r="M23" s="155">
        <v>3</v>
      </c>
      <c r="N23" s="82">
        <v>34</v>
      </c>
      <c r="O23" s="89">
        <v>5</v>
      </c>
      <c r="P23" s="139">
        <f t="shared" si="2"/>
        <v>42</v>
      </c>
      <c r="Q23" s="82">
        <v>8</v>
      </c>
      <c r="R23" s="82">
        <v>23</v>
      </c>
      <c r="S23" s="82">
        <v>2</v>
      </c>
      <c r="T23" s="82">
        <v>0</v>
      </c>
      <c r="U23" s="138">
        <f t="shared" si="3"/>
        <v>33</v>
      </c>
      <c r="V23" s="94">
        <f t="shared" si="4"/>
        <v>75</v>
      </c>
    </row>
    <row r="24" spans="1:22" ht="21" customHeight="1">
      <c r="A24" s="1" t="s">
        <v>56</v>
      </c>
      <c r="B24" s="10" t="s">
        <v>37</v>
      </c>
      <c r="C24" s="10">
        <v>0</v>
      </c>
      <c r="D24" s="10">
        <v>0</v>
      </c>
      <c r="E24" s="10">
        <v>0</v>
      </c>
      <c r="F24" s="8">
        <f t="shared" si="0"/>
        <v>0</v>
      </c>
      <c r="G24" s="10">
        <v>0</v>
      </c>
      <c r="H24" s="10">
        <v>0</v>
      </c>
      <c r="I24" s="10">
        <v>0</v>
      </c>
      <c r="J24" s="10">
        <v>0</v>
      </c>
      <c r="K24" s="138">
        <f>SUM(G24:J24)</f>
        <v>0</v>
      </c>
      <c r="L24" s="10">
        <v>0</v>
      </c>
      <c r="M24" s="154">
        <v>9</v>
      </c>
      <c r="N24" s="10">
        <v>7</v>
      </c>
      <c r="O24" s="19">
        <v>4</v>
      </c>
      <c r="P24" s="140">
        <f>SUM(L24:O24)</f>
        <v>20</v>
      </c>
      <c r="Q24" s="10">
        <v>7</v>
      </c>
      <c r="R24" s="10">
        <v>12</v>
      </c>
      <c r="S24" s="10">
        <v>2</v>
      </c>
      <c r="T24" s="10">
        <v>0</v>
      </c>
      <c r="U24" s="138">
        <f t="shared" si="3"/>
        <v>21</v>
      </c>
      <c r="V24" s="138">
        <f>SUM(P24,U24,K24)</f>
        <v>41</v>
      </c>
    </row>
    <row r="25" spans="1:22" ht="21" customHeight="1">
      <c r="A25" s="1" t="s">
        <v>57</v>
      </c>
      <c r="B25" s="10" t="s">
        <v>38</v>
      </c>
      <c r="C25" s="10">
        <v>0</v>
      </c>
      <c r="D25" s="10">
        <v>0</v>
      </c>
      <c r="E25" s="10">
        <v>0</v>
      </c>
      <c r="F25" s="138">
        <f t="shared" si="0"/>
        <v>0</v>
      </c>
      <c r="G25" s="10">
        <v>0</v>
      </c>
      <c r="H25" s="10">
        <v>0</v>
      </c>
      <c r="I25" s="10">
        <v>0</v>
      </c>
      <c r="J25" s="10">
        <v>0</v>
      </c>
      <c r="K25" s="138">
        <f>SUM(G25:J25)</f>
        <v>0</v>
      </c>
      <c r="L25" s="10">
        <v>0</v>
      </c>
      <c r="M25" s="154">
        <v>8</v>
      </c>
      <c r="N25" s="10">
        <v>6</v>
      </c>
      <c r="O25" s="19">
        <v>0</v>
      </c>
      <c r="P25" s="140">
        <f>SUM(L25:O25)</f>
        <v>14</v>
      </c>
      <c r="Q25" s="10">
        <v>1</v>
      </c>
      <c r="R25" s="10">
        <v>4</v>
      </c>
      <c r="S25" s="10">
        <v>1</v>
      </c>
      <c r="T25" s="10">
        <v>0</v>
      </c>
      <c r="U25" s="138">
        <f>SUM(Q25:T25)</f>
        <v>6</v>
      </c>
      <c r="V25" s="138">
        <f>SUM(U25,P25,K25)</f>
        <v>20</v>
      </c>
    </row>
    <row r="26" spans="1:22" ht="21" customHeight="1">
      <c r="A26" s="35" t="s">
        <v>58</v>
      </c>
      <c r="B26" s="9" t="s">
        <v>17</v>
      </c>
      <c r="C26" s="9">
        <v>0</v>
      </c>
      <c r="D26" s="9">
        <v>0</v>
      </c>
      <c r="E26" s="9">
        <v>0</v>
      </c>
      <c r="F26" s="8">
        <f aca="true" t="shared" si="5" ref="F26:F60">SUM(C26:E26)</f>
        <v>0</v>
      </c>
      <c r="G26" s="9">
        <v>0</v>
      </c>
      <c r="H26" s="9">
        <v>0</v>
      </c>
      <c r="I26" s="9">
        <v>0</v>
      </c>
      <c r="J26" s="9">
        <v>0</v>
      </c>
      <c r="K26" s="8">
        <f t="shared" si="1"/>
        <v>0</v>
      </c>
      <c r="L26" s="9">
        <v>0</v>
      </c>
      <c r="M26" s="556">
        <v>15</v>
      </c>
      <c r="N26" s="9">
        <v>9</v>
      </c>
      <c r="O26" s="21">
        <v>0</v>
      </c>
      <c r="P26" s="56">
        <f t="shared" si="2"/>
        <v>24</v>
      </c>
      <c r="Q26" s="9">
        <v>3</v>
      </c>
      <c r="R26" s="9">
        <v>10</v>
      </c>
      <c r="S26" s="9">
        <v>1</v>
      </c>
      <c r="T26" s="9">
        <v>0</v>
      </c>
      <c r="U26" s="8">
        <f t="shared" si="3"/>
        <v>14</v>
      </c>
      <c r="V26" s="8">
        <f>SUM(U26,P26,K26,F26)</f>
        <v>38</v>
      </c>
    </row>
    <row r="27" spans="1:22" ht="21.75" customHeight="1">
      <c r="A27" s="23"/>
      <c r="B27" s="11"/>
      <c r="C27" s="11"/>
      <c r="D27" s="11"/>
      <c r="E27" s="11"/>
      <c r="F27" s="43"/>
      <c r="G27" s="11"/>
      <c r="H27" s="11"/>
      <c r="I27" s="11"/>
      <c r="J27" s="11"/>
      <c r="K27" s="43"/>
      <c r="L27" s="11"/>
      <c r="M27" s="339" t="s">
        <v>331</v>
      </c>
      <c r="N27" s="11"/>
      <c r="O27" s="96"/>
      <c r="P27" s="274"/>
      <c r="Q27" s="96"/>
      <c r="R27" s="96"/>
      <c r="S27" s="96"/>
      <c r="T27" s="97"/>
      <c r="U27" s="123"/>
      <c r="V27" s="43"/>
    </row>
    <row r="28" spans="1:22" ht="21.75" customHeight="1">
      <c r="A28" s="1" t="s">
        <v>59</v>
      </c>
      <c r="B28" s="10" t="s">
        <v>39</v>
      </c>
      <c r="C28" s="10">
        <v>0</v>
      </c>
      <c r="D28" s="10">
        <v>0</v>
      </c>
      <c r="E28" s="10">
        <v>0</v>
      </c>
      <c r="F28" s="138">
        <f t="shared" si="5"/>
        <v>0</v>
      </c>
      <c r="G28" s="10">
        <v>0</v>
      </c>
      <c r="H28" s="10">
        <v>0</v>
      </c>
      <c r="I28" s="10">
        <v>0</v>
      </c>
      <c r="J28" s="10">
        <v>0</v>
      </c>
      <c r="K28" s="8">
        <f t="shared" si="1"/>
        <v>0</v>
      </c>
      <c r="L28" s="10">
        <v>0</v>
      </c>
      <c r="M28" s="154">
        <v>1</v>
      </c>
      <c r="N28" s="10">
        <v>0</v>
      </c>
      <c r="O28" s="19">
        <v>0</v>
      </c>
      <c r="P28" s="56">
        <f t="shared" si="2"/>
        <v>1</v>
      </c>
      <c r="Q28" s="10">
        <v>1</v>
      </c>
      <c r="R28" s="10">
        <v>1</v>
      </c>
      <c r="S28" s="10">
        <v>0</v>
      </c>
      <c r="T28" s="10">
        <v>0</v>
      </c>
      <c r="U28" s="8">
        <f t="shared" si="3"/>
        <v>2</v>
      </c>
      <c r="V28" s="8">
        <f>SUM(U28,P28,K28)</f>
        <v>3</v>
      </c>
    </row>
    <row r="29" spans="1:23" s="39" customFormat="1" ht="21.75" customHeight="1">
      <c r="A29" s="1" t="s">
        <v>60</v>
      </c>
      <c r="B29" s="10" t="s">
        <v>18</v>
      </c>
      <c r="C29" s="10">
        <v>0</v>
      </c>
      <c r="D29" s="10">
        <v>9</v>
      </c>
      <c r="E29" s="10">
        <v>1</v>
      </c>
      <c r="F29" s="138">
        <f t="shared" si="5"/>
        <v>10</v>
      </c>
      <c r="G29" s="10">
        <v>3</v>
      </c>
      <c r="H29" s="10">
        <v>5</v>
      </c>
      <c r="I29" s="10">
        <v>2</v>
      </c>
      <c r="J29" s="10">
        <v>0</v>
      </c>
      <c r="K29" s="8">
        <f t="shared" si="1"/>
        <v>10</v>
      </c>
      <c r="L29" s="10">
        <v>0</v>
      </c>
      <c r="M29" s="154">
        <v>5</v>
      </c>
      <c r="N29" s="10">
        <v>9</v>
      </c>
      <c r="O29" s="19">
        <v>0</v>
      </c>
      <c r="P29" s="56">
        <f t="shared" si="2"/>
        <v>14</v>
      </c>
      <c r="Q29" s="10">
        <v>1</v>
      </c>
      <c r="R29" s="10">
        <v>7</v>
      </c>
      <c r="S29" s="10">
        <v>1</v>
      </c>
      <c r="T29" s="10">
        <v>0</v>
      </c>
      <c r="U29" s="8">
        <f t="shared" si="3"/>
        <v>9</v>
      </c>
      <c r="V29" s="8">
        <f>SUM(U29,P29,K29)</f>
        <v>33</v>
      </c>
      <c r="W29" s="38"/>
    </row>
    <row r="30" spans="1:22" ht="21.75" customHeight="1">
      <c r="A30" s="35" t="s">
        <v>61</v>
      </c>
      <c r="B30" s="9" t="s">
        <v>19</v>
      </c>
      <c r="C30" s="9">
        <v>0</v>
      </c>
      <c r="D30" s="9">
        <v>0</v>
      </c>
      <c r="E30" s="9">
        <v>0</v>
      </c>
      <c r="F30" s="138">
        <f t="shared" si="5"/>
        <v>0</v>
      </c>
      <c r="G30" s="9">
        <v>0</v>
      </c>
      <c r="H30" s="9">
        <v>0</v>
      </c>
      <c r="I30" s="9">
        <v>0</v>
      </c>
      <c r="J30" s="9">
        <v>0</v>
      </c>
      <c r="K30" s="8">
        <f t="shared" si="1"/>
        <v>0</v>
      </c>
      <c r="L30" s="9">
        <v>0</v>
      </c>
      <c r="M30" s="153">
        <v>12</v>
      </c>
      <c r="N30" s="9">
        <v>20</v>
      </c>
      <c r="O30" s="21">
        <v>0</v>
      </c>
      <c r="P30" s="56">
        <f t="shared" si="2"/>
        <v>32</v>
      </c>
      <c r="Q30" s="9">
        <v>6</v>
      </c>
      <c r="R30" s="9">
        <v>18</v>
      </c>
      <c r="S30" s="9">
        <v>1</v>
      </c>
      <c r="T30" s="9">
        <v>0</v>
      </c>
      <c r="U30" s="8">
        <f t="shared" si="3"/>
        <v>25</v>
      </c>
      <c r="V30" s="8">
        <f>SUM(U30,P30,K30)</f>
        <v>57</v>
      </c>
    </row>
    <row r="31" spans="1:22" ht="21.75" customHeight="1">
      <c r="A31" s="1" t="s">
        <v>179</v>
      </c>
      <c r="B31" s="10" t="s">
        <v>137</v>
      </c>
      <c r="C31" s="10">
        <v>0</v>
      </c>
      <c r="D31" s="10">
        <v>0</v>
      </c>
      <c r="E31" s="10">
        <v>0</v>
      </c>
      <c r="F31" s="138">
        <f t="shared" si="5"/>
        <v>0</v>
      </c>
      <c r="G31" s="10">
        <v>0</v>
      </c>
      <c r="H31" s="10">
        <v>0</v>
      </c>
      <c r="I31" s="10">
        <v>0</v>
      </c>
      <c r="J31" s="10">
        <v>0</v>
      </c>
      <c r="K31" s="8">
        <f t="shared" si="1"/>
        <v>0</v>
      </c>
      <c r="L31" s="10">
        <v>0</v>
      </c>
      <c r="M31" s="154">
        <v>4</v>
      </c>
      <c r="N31" s="10">
        <v>12</v>
      </c>
      <c r="O31" s="19">
        <v>1</v>
      </c>
      <c r="P31" s="56">
        <f t="shared" si="2"/>
        <v>17</v>
      </c>
      <c r="Q31" s="10">
        <v>3</v>
      </c>
      <c r="R31" s="10">
        <v>6</v>
      </c>
      <c r="S31" s="10">
        <v>0</v>
      </c>
      <c r="T31" s="10">
        <v>0</v>
      </c>
      <c r="U31" s="8">
        <f t="shared" si="3"/>
        <v>9</v>
      </c>
      <c r="V31" s="8">
        <f>SUM(P31,U31,K31)</f>
        <v>26</v>
      </c>
    </row>
    <row r="32" spans="1:22" ht="21.75" customHeight="1">
      <c r="A32" s="1" t="s">
        <v>62</v>
      </c>
      <c r="B32" s="10" t="s">
        <v>40</v>
      </c>
      <c r="C32" s="10">
        <v>0</v>
      </c>
      <c r="D32" s="10">
        <v>0</v>
      </c>
      <c r="E32" s="10">
        <v>0</v>
      </c>
      <c r="F32" s="138">
        <f t="shared" si="5"/>
        <v>0</v>
      </c>
      <c r="G32" s="10">
        <v>0</v>
      </c>
      <c r="H32" s="10">
        <v>0</v>
      </c>
      <c r="I32" s="10">
        <v>0</v>
      </c>
      <c r="J32" s="10">
        <v>0</v>
      </c>
      <c r="K32" s="8">
        <f t="shared" si="1"/>
        <v>0</v>
      </c>
      <c r="L32" s="10">
        <v>0</v>
      </c>
      <c r="M32" s="154">
        <v>4</v>
      </c>
      <c r="N32" s="10">
        <v>14</v>
      </c>
      <c r="O32" s="19">
        <v>0</v>
      </c>
      <c r="P32" s="56">
        <f t="shared" si="2"/>
        <v>18</v>
      </c>
      <c r="Q32" s="10">
        <v>3</v>
      </c>
      <c r="R32" s="10">
        <v>6</v>
      </c>
      <c r="S32" s="10">
        <v>0</v>
      </c>
      <c r="T32" s="10">
        <v>0</v>
      </c>
      <c r="U32" s="8">
        <f t="shared" si="3"/>
        <v>9</v>
      </c>
      <c r="V32" s="8">
        <f>SUM(U32,P32,K32)</f>
        <v>27</v>
      </c>
    </row>
    <row r="33" spans="1:22" ht="21.75" customHeight="1">
      <c r="A33" s="1" t="s">
        <v>276</v>
      </c>
      <c r="B33" s="10" t="s">
        <v>41</v>
      </c>
      <c r="C33" s="10">
        <v>0</v>
      </c>
      <c r="D33" s="10">
        <v>0</v>
      </c>
      <c r="E33" s="10">
        <v>0</v>
      </c>
      <c r="F33" s="138">
        <f t="shared" si="5"/>
        <v>0</v>
      </c>
      <c r="G33" s="10">
        <v>0</v>
      </c>
      <c r="H33" s="10">
        <v>0</v>
      </c>
      <c r="I33" s="10">
        <v>0</v>
      </c>
      <c r="J33" s="10">
        <v>0</v>
      </c>
      <c r="K33" s="8">
        <f t="shared" si="1"/>
        <v>0</v>
      </c>
      <c r="L33" s="10">
        <v>0</v>
      </c>
      <c r="M33" s="154">
        <v>9</v>
      </c>
      <c r="N33" s="10">
        <v>16</v>
      </c>
      <c r="O33" s="19">
        <v>4</v>
      </c>
      <c r="P33" s="56">
        <f t="shared" si="2"/>
        <v>29</v>
      </c>
      <c r="Q33" s="10">
        <v>6</v>
      </c>
      <c r="R33" s="10">
        <v>5</v>
      </c>
      <c r="S33" s="10">
        <v>1</v>
      </c>
      <c r="T33" s="10">
        <v>0</v>
      </c>
      <c r="U33" s="8">
        <f t="shared" si="3"/>
        <v>12</v>
      </c>
      <c r="V33" s="8">
        <f>SUM(U33,P33,K33,F33)</f>
        <v>41</v>
      </c>
    </row>
    <row r="34" spans="1:22" ht="21.75" customHeight="1">
      <c r="A34" s="1" t="s">
        <v>63</v>
      </c>
      <c r="B34" s="10" t="s">
        <v>42</v>
      </c>
      <c r="C34" s="10">
        <v>2</v>
      </c>
      <c r="D34" s="10">
        <v>6</v>
      </c>
      <c r="E34" s="10">
        <v>5</v>
      </c>
      <c r="F34" s="138">
        <f t="shared" si="5"/>
        <v>13</v>
      </c>
      <c r="G34" s="10">
        <v>6</v>
      </c>
      <c r="H34" s="10">
        <v>4</v>
      </c>
      <c r="I34" s="10">
        <v>3</v>
      </c>
      <c r="J34" s="10">
        <v>0</v>
      </c>
      <c r="K34" s="8">
        <f t="shared" si="1"/>
        <v>13</v>
      </c>
      <c r="L34" s="10">
        <v>0</v>
      </c>
      <c r="M34" s="154">
        <v>1</v>
      </c>
      <c r="N34" s="10">
        <v>0</v>
      </c>
      <c r="O34" s="19">
        <v>0</v>
      </c>
      <c r="P34" s="56">
        <f t="shared" si="2"/>
        <v>1</v>
      </c>
      <c r="Q34" s="10">
        <v>0</v>
      </c>
      <c r="R34" s="10">
        <v>1</v>
      </c>
      <c r="S34" s="10">
        <v>1</v>
      </c>
      <c r="T34" s="10">
        <v>0</v>
      </c>
      <c r="U34" s="8">
        <f t="shared" si="3"/>
        <v>2</v>
      </c>
      <c r="V34" s="8">
        <f>SUM(U34,P34,K34)</f>
        <v>16</v>
      </c>
    </row>
    <row r="35" spans="1:22" ht="21.75" customHeight="1">
      <c r="A35" s="1" t="s">
        <v>159</v>
      </c>
      <c r="B35" s="10" t="s">
        <v>103</v>
      </c>
      <c r="C35" s="10">
        <v>0</v>
      </c>
      <c r="D35" s="10">
        <v>0</v>
      </c>
      <c r="E35" s="10">
        <v>0</v>
      </c>
      <c r="F35" s="138">
        <f t="shared" si="5"/>
        <v>0</v>
      </c>
      <c r="G35" s="10">
        <v>0</v>
      </c>
      <c r="H35" s="10">
        <v>0</v>
      </c>
      <c r="I35" s="10">
        <v>0</v>
      </c>
      <c r="J35" s="10">
        <v>0</v>
      </c>
      <c r="K35" s="8">
        <f t="shared" si="1"/>
        <v>0</v>
      </c>
      <c r="L35" s="10">
        <v>0</v>
      </c>
      <c r="M35" s="154">
        <v>1</v>
      </c>
      <c r="N35" s="10">
        <v>0</v>
      </c>
      <c r="O35" s="19">
        <v>0</v>
      </c>
      <c r="P35" s="56">
        <f t="shared" si="2"/>
        <v>1</v>
      </c>
      <c r="Q35" s="10">
        <v>0</v>
      </c>
      <c r="R35" s="10">
        <v>0</v>
      </c>
      <c r="S35" s="10">
        <v>0</v>
      </c>
      <c r="T35" s="10">
        <v>0</v>
      </c>
      <c r="U35" s="8">
        <f t="shared" si="3"/>
        <v>0</v>
      </c>
      <c r="V35" s="8">
        <f>SUM(U35,P35,K35)</f>
        <v>1</v>
      </c>
    </row>
    <row r="36" spans="1:22" ht="21.75" customHeight="1">
      <c r="A36" s="1" t="s">
        <v>280</v>
      </c>
      <c r="B36" s="10" t="s">
        <v>102</v>
      </c>
      <c r="C36" s="10">
        <v>0</v>
      </c>
      <c r="D36" s="10">
        <v>0</v>
      </c>
      <c r="E36" s="10">
        <v>0</v>
      </c>
      <c r="F36" s="138">
        <f t="shared" si="5"/>
        <v>0</v>
      </c>
      <c r="G36" s="10">
        <v>0</v>
      </c>
      <c r="H36" s="10">
        <v>0</v>
      </c>
      <c r="I36" s="10">
        <v>0</v>
      </c>
      <c r="J36" s="10">
        <v>0</v>
      </c>
      <c r="K36" s="8">
        <f t="shared" si="1"/>
        <v>0</v>
      </c>
      <c r="L36" s="10">
        <v>0</v>
      </c>
      <c r="M36" s="154">
        <v>2</v>
      </c>
      <c r="N36" s="10">
        <v>0</v>
      </c>
      <c r="O36" s="19">
        <v>0</v>
      </c>
      <c r="P36" s="56">
        <f t="shared" si="2"/>
        <v>2</v>
      </c>
      <c r="Q36" s="10">
        <v>0</v>
      </c>
      <c r="R36" s="10">
        <v>3</v>
      </c>
      <c r="S36" s="10">
        <v>1</v>
      </c>
      <c r="T36" s="10">
        <v>0</v>
      </c>
      <c r="U36" s="8">
        <f t="shared" si="3"/>
        <v>4</v>
      </c>
      <c r="V36" s="8">
        <f>SUM(U36,P36,K36)</f>
        <v>6</v>
      </c>
    </row>
    <row r="37" spans="1:22" ht="21.75" customHeight="1">
      <c r="A37" s="1" t="s">
        <v>279</v>
      </c>
      <c r="B37" s="10" t="s">
        <v>241</v>
      </c>
      <c r="C37" s="10">
        <v>0</v>
      </c>
      <c r="D37" s="10">
        <v>0</v>
      </c>
      <c r="E37" s="10">
        <v>0</v>
      </c>
      <c r="F37" s="138">
        <f>SUM(C37:E37)</f>
        <v>0</v>
      </c>
      <c r="G37" s="10">
        <v>0</v>
      </c>
      <c r="H37" s="10">
        <v>0</v>
      </c>
      <c r="I37" s="10">
        <v>0</v>
      </c>
      <c r="J37" s="10">
        <v>0</v>
      </c>
      <c r="K37" s="8">
        <f>SUM(G37:J37)</f>
        <v>0</v>
      </c>
      <c r="L37" s="10">
        <v>0</v>
      </c>
      <c r="M37" s="154">
        <v>0</v>
      </c>
      <c r="N37" s="10">
        <v>0</v>
      </c>
      <c r="O37" s="19">
        <v>0</v>
      </c>
      <c r="P37" s="56">
        <f>SUM(L37:O37)</f>
        <v>0</v>
      </c>
      <c r="Q37" s="10">
        <v>0</v>
      </c>
      <c r="R37" s="10">
        <v>1</v>
      </c>
      <c r="S37" s="10">
        <v>0</v>
      </c>
      <c r="T37" s="10">
        <v>0</v>
      </c>
      <c r="U37" s="8">
        <f>SUM(Q37:T37)</f>
        <v>1</v>
      </c>
      <c r="V37" s="8">
        <f>SUM(U37,P37,K37)</f>
        <v>1</v>
      </c>
    </row>
    <row r="38" spans="1:22" ht="21.75" customHeight="1">
      <c r="A38" s="1" t="s">
        <v>100</v>
      </c>
      <c r="B38" s="10" t="s">
        <v>98</v>
      </c>
      <c r="C38" s="10">
        <v>0</v>
      </c>
      <c r="D38" s="10">
        <v>2</v>
      </c>
      <c r="E38" s="10">
        <v>1</v>
      </c>
      <c r="F38" s="138">
        <f t="shared" si="5"/>
        <v>3</v>
      </c>
      <c r="G38" s="10">
        <v>0</v>
      </c>
      <c r="H38" s="10">
        <v>1</v>
      </c>
      <c r="I38" s="10">
        <v>2</v>
      </c>
      <c r="J38" s="10">
        <v>0</v>
      </c>
      <c r="K38" s="8">
        <f>SUM(G38:J38)</f>
        <v>3</v>
      </c>
      <c r="L38" s="10">
        <v>0</v>
      </c>
      <c r="M38" s="154">
        <v>0</v>
      </c>
      <c r="N38" s="10">
        <v>0</v>
      </c>
      <c r="O38" s="19">
        <v>0</v>
      </c>
      <c r="P38" s="56">
        <f>SUM(L38:O38)</f>
        <v>0</v>
      </c>
      <c r="Q38" s="10">
        <v>0</v>
      </c>
      <c r="R38" s="10">
        <v>1</v>
      </c>
      <c r="S38" s="10">
        <v>0</v>
      </c>
      <c r="T38" s="10">
        <v>0</v>
      </c>
      <c r="U38" s="8">
        <v>1</v>
      </c>
      <c r="V38" s="8">
        <f>SUM(P38,U38,K38)</f>
        <v>4</v>
      </c>
    </row>
    <row r="39" spans="1:22" ht="21.75" customHeight="1">
      <c r="A39" s="1" t="s">
        <v>311</v>
      </c>
      <c r="B39" s="10" t="s">
        <v>310</v>
      </c>
      <c r="C39" s="10">
        <v>0</v>
      </c>
      <c r="D39" s="10">
        <v>0</v>
      </c>
      <c r="E39" s="10">
        <v>0</v>
      </c>
      <c r="F39" s="138">
        <f t="shared" si="5"/>
        <v>0</v>
      </c>
      <c r="G39" s="10">
        <v>0</v>
      </c>
      <c r="H39" s="10">
        <v>0</v>
      </c>
      <c r="I39" s="10">
        <v>0</v>
      </c>
      <c r="J39" s="10">
        <v>0</v>
      </c>
      <c r="K39" s="8">
        <f>SUM(G39:J39)</f>
        <v>0</v>
      </c>
      <c r="L39" s="10">
        <v>0</v>
      </c>
      <c r="M39" s="154">
        <v>0</v>
      </c>
      <c r="N39" s="10">
        <v>0</v>
      </c>
      <c r="O39" s="19">
        <v>0</v>
      </c>
      <c r="P39" s="56">
        <f>SUM(L39:O39)</f>
        <v>0</v>
      </c>
      <c r="Q39" s="10">
        <v>0</v>
      </c>
      <c r="R39" s="10">
        <v>0</v>
      </c>
      <c r="S39" s="10">
        <v>0</v>
      </c>
      <c r="T39" s="10">
        <v>0</v>
      </c>
      <c r="U39" s="8">
        <f>SUM(Q39:T39)</f>
        <v>0</v>
      </c>
      <c r="V39" s="8">
        <f>SUM(U39,P39,K39)</f>
        <v>0</v>
      </c>
    </row>
    <row r="40" spans="1:22" ht="21.75" customHeight="1">
      <c r="A40" s="1" t="s">
        <v>229</v>
      </c>
      <c r="B40" s="590" t="s">
        <v>114</v>
      </c>
      <c r="C40" s="10">
        <v>0</v>
      </c>
      <c r="D40" s="10">
        <v>0</v>
      </c>
      <c r="E40" s="10">
        <v>0</v>
      </c>
      <c r="F40" s="138">
        <f t="shared" si="5"/>
        <v>0</v>
      </c>
      <c r="G40" s="10">
        <v>0</v>
      </c>
      <c r="H40" s="10">
        <v>0</v>
      </c>
      <c r="I40" s="10">
        <v>0</v>
      </c>
      <c r="J40" s="10">
        <v>0</v>
      </c>
      <c r="K40" s="8">
        <f>SUM(G40:J40)</f>
        <v>0</v>
      </c>
      <c r="L40" s="10">
        <v>0</v>
      </c>
      <c r="M40" s="154">
        <v>0</v>
      </c>
      <c r="N40" s="10">
        <v>1</v>
      </c>
      <c r="O40" s="19">
        <v>0</v>
      </c>
      <c r="P40" s="56">
        <f>SUM(L40:O40)</f>
        <v>1</v>
      </c>
      <c r="Q40" s="10">
        <v>0</v>
      </c>
      <c r="R40" s="10">
        <v>0</v>
      </c>
      <c r="S40" s="10">
        <v>0</v>
      </c>
      <c r="T40" s="10">
        <v>0</v>
      </c>
      <c r="U40" s="8">
        <f>SUM(Q40:T40)</f>
        <v>0</v>
      </c>
      <c r="V40" s="8">
        <f>SUM(U40,P40,K40,F40)</f>
        <v>1</v>
      </c>
    </row>
    <row r="41" spans="1:22" ht="21.75" customHeight="1">
      <c r="A41" s="1" t="s">
        <v>64</v>
      </c>
      <c r="B41" s="10" t="s">
        <v>228</v>
      </c>
      <c r="C41" s="10">
        <v>0</v>
      </c>
      <c r="D41" s="10">
        <v>0</v>
      </c>
      <c r="E41" s="10">
        <v>0</v>
      </c>
      <c r="F41" s="138">
        <f t="shared" si="5"/>
        <v>0</v>
      </c>
      <c r="G41" s="10">
        <v>0</v>
      </c>
      <c r="H41" s="10">
        <v>0</v>
      </c>
      <c r="I41" s="10">
        <v>0</v>
      </c>
      <c r="J41" s="10">
        <v>0</v>
      </c>
      <c r="K41" s="8">
        <f t="shared" si="1"/>
        <v>0</v>
      </c>
      <c r="L41" s="10">
        <v>0</v>
      </c>
      <c r="M41" s="154">
        <v>18</v>
      </c>
      <c r="N41" s="10">
        <v>4</v>
      </c>
      <c r="O41" s="19">
        <v>0</v>
      </c>
      <c r="P41" s="56">
        <f t="shared" si="2"/>
        <v>22</v>
      </c>
      <c r="Q41" s="10">
        <v>8</v>
      </c>
      <c r="R41" s="10">
        <v>34</v>
      </c>
      <c r="S41" s="10">
        <v>6</v>
      </c>
      <c r="T41" s="10">
        <v>0</v>
      </c>
      <c r="U41" s="8">
        <f t="shared" si="3"/>
        <v>48</v>
      </c>
      <c r="V41" s="8">
        <f>SUM(U41,P41,K41)</f>
        <v>70</v>
      </c>
    </row>
    <row r="42" spans="1:22" ht="21.75" customHeight="1">
      <c r="A42" s="1" t="s">
        <v>65</v>
      </c>
      <c r="B42" s="10" t="s">
        <v>194</v>
      </c>
      <c r="C42" s="10">
        <v>2</v>
      </c>
      <c r="D42" s="10">
        <v>31</v>
      </c>
      <c r="E42" s="10">
        <v>65</v>
      </c>
      <c r="F42" s="138">
        <f t="shared" si="5"/>
        <v>98</v>
      </c>
      <c r="G42" s="10">
        <v>22</v>
      </c>
      <c r="H42" s="10">
        <v>36</v>
      </c>
      <c r="I42" s="10">
        <v>39</v>
      </c>
      <c r="J42" s="10">
        <v>1</v>
      </c>
      <c r="K42" s="8">
        <f t="shared" si="1"/>
        <v>98</v>
      </c>
      <c r="L42" s="10">
        <v>0</v>
      </c>
      <c r="M42" s="154">
        <v>15</v>
      </c>
      <c r="N42" s="10">
        <v>8</v>
      </c>
      <c r="O42" s="19">
        <v>1</v>
      </c>
      <c r="P42" s="56">
        <f t="shared" si="2"/>
        <v>24</v>
      </c>
      <c r="Q42" s="10">
        <v>6</v>
      </c>
      <c r="R42" s="10">
        <v>13</v>
      </c>
      <c r="S42" s="10">
        <v>0</v>
      </c>
      <c r="T42" s="10">
        <v>0</v>
      </c>
      <c r="U42" s="8">
        <f t="shared" si="3"/>
        <v>19</v>
      </c>
      <c r="V42" s="8">
        <f>SUM(U42,P42,K42)</f>
        <v>141</v>
      </c>
    </row>
    <row r="43" spans="1:22" ht="21.75" customHeight="1">
      <c r="A43" s="1" t="s">
        <v>93</v>
      </c>
      <c r="B43" s="10" t="s">
        <v>195</v>
      </c>
      <c r="C43" s="10">
        <v>0</v>
      </c>
      <c r="D43" s="10">
        <v>14</v>
      </c>
      <c r="E43" s="10">
        <v>21</v>
      </c>
      <c r="F43" s="138">
        <f t="shared" si="5"/>
        <v>35</v>
      </c>
      <c r="G43" s="10">
        <v>9</v>
      </c>
      <c r="H43" s="10">
        <v>13</v>
      </c>
      <c r="I43" s="10">
        <v>13</v>
      </c>
      <c r="J43" s="10">
        <v>0</v>
      </c>
      <c r="K43" s="8">
        <f t="shared" si="1"/>
        <v>35</v>
      </c>
      <c r="L43" s="10">
        <v>0</v>
      </c>
      <c r="M43" s="154">
        <v>5</v>
      </c>
      <c r="N43" s="10">
        <v>2</v>
      </c>
      <c r="O43" s="19">
        <v>0</v>
      </c>
      <c r="P43" s="56">
        <f t="shared" si="2"/>
        <v>7</v>
      </c>
      <c r="Q43" s="10">
        <v>8</v>
      </c>
      <c r="R43" s="10">
        <v>5</v>
      </c>
      <c r="S43" s="10">
        <v>1</v>
      </c>
      <c r="T43" s="10">
        <v>0</v>
      </c>
      <c r="U43" s="8">
        <f t="shared" si="3"/>
        <v>14</v>
      </c>
      <c r="V43" s="8">
        <f>SUM(U43,P43,K43)</f>
        <v>56</v>
      </c>
    </row>
    <row r="44" spans="1:22" ht="21.75" customHeight="1">
      <c r="A44" s="1" t="s">
        <v>66</v>
      </c>
      <c r="B44" s="10" t="s">
        <v>8</v>
      </c>
      <c r="C44" s="10">
        <v>3</v>
      </c>
      <c r="D44" s="10">
        <v>24</v>
      </c>
      <c r="E44" s="10">
        <v>18</v>
      </c>
      <c r="F44" s="138">
        <f t="shared" si="5"/>
        <v>45</v>
      </c>
      <c r="G44" s="10">
        <v>26</v>
      </c>
      <c r="H44" s="10">
        <v>12</v>
      </c>
      <c r="I44" s="10">
        <v>6</v>
      </c>
      <c r="J44" s="10">
        <v>1</v>
      </c>
      <c r="K44" s="8">
        <f t="shared" si="1"/>
        <v>45</v>
      </c>
      <c r="L44" s="10">
        <v>0</v>
      </c>
      <c r="M44" s="154">
        <v>3</v>
      </c>
      <c r="N44" s="10">
        <v>1</v>
      </c>
      <c r="O44" s="19">
        <v>0</v>
      </c>
      <c r="P44" s="56">
        <f t="shared" si="2"/>
        <v>4</v>
      </c>
      <c r="Q44" s="10">
        <v>0</v>
      </c>
      <c r="R44" s="10">
        <v>5</v>
      </c>
      <c r="S44" s="10">
        <v>2</v>
      </c>
      <c r="T44" s="10">
        <v>0</v>
      </c>
      <c r="U44" s="8">
        <f t="shared" si="3"/>
        <v>7</v>
      </c>
      <c r="V44" s="8">
        <f>SUM(P44,U44,K44)</f>
        <v>56</v>
      </c>
    </row>
    <row r="45" spans="1:22" ht="21.75" customHeight="1">
      <c r="A45" s="1" t="s">
        <v>67</v>
      </c>
      <c r="B45" s="10" t="s">
        <v>196</v>
      </c>
      <c r="C45" s="10">
        <f>SUM(C46:C47)</f>
        <v>14</v>
      </c>
      <c r="D45" s="10">
        <f>SUM(D46:D47)</f>
        <v>45</v>
      </c>
      <c r="E45" s="10">
        <f>SUM(E46:E47)</f>
        <v>2</v>
      </c>
      <c r="F45" s="138">
        <f t="shared" si="5"/>
        <v>61</v>
      </c>
      <c r="G45" s="10">
        <f>SUM(G46:G47)</f>
        <v>29</v>
      </c>
      <c r="H45" s="10">
        <f>SUM(H46:H47)</f>
        <v>27</v>
      </c>
      <c r="I45" s="10">
        <f>SUM(I46:I47)</f>
        <v>5</v>
      </c>
      <c r="J45" s="10">
        <f>SUM(J46:J47)</f>
        <v>0</v>
      </c>
      <c r="K45" s="8">
        <f t="shared" si="1"/>
        <v>61</v>
      </c>
      <c r="L45" s="10">
        <f>SUM(L46:L47)</f>
        <v>0</v>
      </c>
      <c r="M45" s="10">
        <f>SUM(M46:M47)</f>
        <v>2</v>
      </c>
      <c r="N45" s="10">
        <f>SUM(N46:N47)</f>
        <v>0</v>
      </c>
      <c r="O45" s="10">
        <f>SUM(O46:O47)</f>
        <v>0</v>
      </c>
      <c r="P45" s="56">
        <f t="shared" si="2"/>
        <v>2</v>
      </c>
      <c r="Q45" s="10">
        <f>SUM(Q46:Q47)</f>
        <v>1</v>
      </c>
      <c r="R45" s="10">
        <f>SUM(R46:R47)</f>
        <v>4</v>
      </c>
      <c r="S45" s="10">
        <f>SUM(S46:S47)</f>
        <v>0</v>
      </c>
      <c r="T45" s="10">
        <f>SUM(T46:T47)</f>
        <v>0</v>
      </c>
      <c r="U45" s="8">
        <f t="shared" si="3"/>
        <v>5</v>
      </c>
      <c r="V45" s="8">
        <f aca="true" t="shared" si="6" ref="V45:V53">SUM(U45,P45,K45)</f>
        <v>68</v>
      </c>
    </row>
    <row r="46" spans="1:22" ht="21.75" customHeight="1">
      <c r="A46" s="1"/>
      <c r="B46" s="10" t="s">
        <v>225</v>
      </c>
      <c r="C46" s="10">
        <v>1</v>
      </c>
      <c r="D46" s="10">
        <v>9</v>
      </c>
      <c r="E46" s="10">
        <v>1</v>
      </c>
      <c r="F46" s="138">
        <f t="shared" si="5"/>
        <v>11</v>
      </c>
      <c r="G46" s="10">
        <v>1</v>
      </c>
      <c r="H46" s="10">
        <v>5</v>
      </c>
      <c r="I46" s="10">
        <v>5</v>
      </c>
      <c r="J46" s="10">
        <v>0</v>
      </c>
      <c r="K46" s="8">
        <f>SUM(G46:J46)</f>
        <v>11</v>
      </c>
      <c r="L46" s="10">
        <v>0</v>
      </c>
      <c r="M46" s="154">
        <v>2</v>
      </c>
      <c r="N46" s="10">
        <v>0</v>
      </c>
      <c r="O46" s="19">
        <v>0</v>
      </c>
      <c r="P46" s="56">
        <f>SUM(L46:O46)</f>
        <v>2</v>
      </c>
      <c r="Q46" s="10">
        <v>1</v>
      </c>
      <c r="R46" s="10">
        <v>4</v>
      </c>
      <c r="S46" s="10">
        <v>0</v>
      </c>
      <c r="T46" s="10">
        <v>0</v>
      </c>
      <c r="U46" s="8">
        <f>SUM(Q46:T46)</f>
        <v>5</v>
      </c>
      <c r="V46" s="8">
        <f t="shared" si="6"/>
        <v>18</v>
      </c>
    </row>
    <row r="47" spans="1:22" ht="21.75" customHeight="1">
      <c r="A47" s="81"/>
      <c r="B47" s="82" t="s">
        <v>226</v>
      </c>
      <c r="C47" s="82">
        <v>13</v>
      </c>
      <c r="D47" s="82">
        <v>36</v>
      </c>
      <c r="E47" s="82">
        <v>1</v>
      </c>
      <c r="F47" s="141">
        <f t="shared" si="5"/>
        <v>50</v>
      </c>
      <c r="G47" s="82">
        <v>28</v>
      </c>
      <c r="H47" s="82">
        <v>22</v>
      </c>
      <c r="I47" s="82">
        <v>0</v>
      </c>
      <c r="J47" s="82">
        <v>0</v>
      </c>
      <c r="K47" s="141">
        <f t="shared" si="1"/>
        <v>50</v>
      </c>
      <c r="L47" s="82">
        <v>0</v>
      </c>
      <c r="M47" s="155">
        <v>0</v>
      </c>
      <c r="N47" s="82">
        <v>0</v>
      </c>
      <c r="O47" s="89">
        <v>0</v>
      </c>
      <c r="P47" s="294">
        <f t="shared" si="2"/>
        <v>0</v>
      </c>
      <c r="Q47" s="82">
        <v>0</v>
      </c>
      <c r="R47" s="82">
        <v>0</v>
      </c>
      <c r="S47" s="82">
        <v>0</v>
      </c>
      <c r="T47" s="82">
        <v>0</v>
      </c>
      <c r="U47" s="141">
        <f t="shared" si="3"/>
        <v>0</v>
      </c>
      <c r="V47" s="141">
        <f t="shared" si="6"/>
        <v>50</v>
      </c>
    </row>
    <row r="48" spans="1:22" ht="21.75" customHeight="1">
      <c r="A48" s="1" t="s">
        <v>68</v>
      </c>
      <c r="B48" s="10" t="s">
        <v>227</v>
      </c>
      <c r="C48" s="10">
        <v>0</v>
      </c>
      <c r="D48" s="10">
        <v>1</v>
      </c>
      <c r="E48" s="10">
        <v>1</v>
      </c>
      <c r="F48" s="138">
        <f>SUM(C48:E48)</f>
        <v>2</v>
      </c>
      <c r="G48" s="10">
        <v>1</v>
      </c>
      <c r="H48" s="10">
        <v>1</v>
      </c>
      <c r="I48" s="10">
        <v>0</v>
      </c>
      <c r="J48" s="10">
        <v>0</v>
      </c>
      <c r="K48" s="138">
        <f t="shared" si="1"/>
        <v>2</v>
      </c>
      <c r="L48" s="10">
        <v>0</v>
      </c>
      <c r="M48" s="154">
        <v>2</v>
      </c>
      <c r="N48" s="10">
        <v>1</v>
      </c>
      <c r="O48" s="19">
        <v>0</v>
      </c>
      <c r="P48" s="140">
        <f t="shared" si="2"/>
        <v>3</v>
      </c>
      <c r="Q48" s="10">
        <v>0</v>
      </c>
      <c r="R48" s="10">
        <v>3</v>
      </c>
      <c r="S48" s="10">
        <v>0</v>
      </c>
      <c r="T48" s="10">
        <v>0</v>
      </c>
      <c r="U48" s="138">
        <f t="shared" si="3"/>
        <v>3</v>
      </c>
      <c r="V48" s="138">
        <f t="shared" si="6"/>
        <v>8</v>
      </c>
    </row>
    <row r="49" spans="1:22" ht="21.75" customHeight="1">
      <c r="A49" s="35" t="s">
        <v>69</v>
      </c>
      <c r="B49" s="9" t="s">
        <v>193</v>
      </c>
      <c r="C49" s="9">
        <v>0</v>
      </c>
      <c r="D49" s="9">
        <v>0</v>
      </c>
      <c r="E49" s="9">
        <v>0</v>
      </c>
      <c r="F49" s="8">
        <f>SUM(C49:E49)</f>
        <v>0</v>
      </c>
      <c r="G49" s="9">
        <v>0</v>
      </c>
      <c r="H49" s="9">
        <v>0</v>
      </c>
      <c r="I49" s="9">
        <v>0</v>
      </c>
      <c r="J49" s="9">
        <v>0</v>
      </c>
      <c r="K49" s="8">
        <f>SUM(G49:J49)</f>
        <v>0</v>
      </c>
      <c r="L49" s="9">
        <v>0</v>
      </c>
      <c r="M49" s="154">
        <v>14</v>
      </c>
      <c r="N49" s="9">
        <v>10</v>
      </c>
      <c r="O49" s="21">
        <v>13</v>
      </c>
      <c r="P49" s="56">
        <f>SUM(L49:O49)</f>
        <v>37</v>
      </c>
      <c r="Q49" s="9">
        <v>4</v>
      </c>
      <c r="R49" s="9">
        <v>10</v>
      </c>
      <c r="S49" s="9">
        <v>2</v>
      </c>
      <c r="T49" s="9">
        <v>1</v>
      </c>
      <c r="U49" s="8">
        <f>SUM(Q49:T49)</f>
        <v>17</v>
      </c>
      <c r="V49" s="8">
        <f t="shared" si="6"/>
        <v>54</v>
      </c>
    </row>
    <row r="50" spans="1:22" ht="21.75" customHeight="1">
      <c r="A50" s="1" t="s">
        <v>94</v>
      </c>
      <c r="B50" s="10" t="s">
        <v>190</v>
      </c>
      <c r="C50" s="10">
        <v>0</v>
      </c>
      <c r="D50" s="10">
        <v>3</v>
      </c>
      <c r="E50" s="10">
        <v>2</v>
      </c>
      <c r="F50" s="138">
        <f t="shared" si="5"/>
        <v>5</v>
      </c>
      <c r="G50" s="10">
        <v>3</v>
      </c>
      <c r="H50" s="10">
        <v>1</v>
      </c>
      <c r="I50" s="10">
        <v>1</v>
      </c>
      <c r="J50" s="10">
        <v>0</v>
      </c>
      <c r="K50" s="138">
        <f>SUM(G50:J50)</f>
        <v>5</v>
      </c>
      <c r="L50" s="10">
        <v>0</v>
      </c>
      <c r="M50" s="153">
        <v>9</v>
      </c>
      <c r="N50" s="10">
        <v>9</v>
      </c>
      <c r="O50" s="19">
        <v>0</v>
      </c>
      <c r="P50" s="56">
        <f>SUM(L50:O50)</f>
        <v>18</v>
      </c>
      <c r="Q50" s="10">
        <v>1</v>
      </c>
      <c r="R50" s="10">
        <v>12</v>
      </c>
      <c r="S50" s="10">
        <v>0</v>
      </c>
      <c r="T50" s="10">
        <v>0</v>
      </c>
      <c r="U50" s="8">
        <f>SUM(Q50:T50)</f>
        <v>13</v>
      </c>
      <c r="V50" s="8">
        <f t="shared" si="6"/>
        <v>36</v>
      </c>
    </row>
    <row r="51" spans="1:22" ht="21.75" customHeight="1">
      <c r="A51" s="1" t="s">
        <v>70</v>
      </c>
      <c r="B51" s="10" t="s">
        <v>188</v>
      </c>
      <c r="C51" s="10">
        <v>0</v>
      </c>
      <c r="D51" s="10">
        <v>0</v>
      </c>
      <c r="E51" s="10">
        <v>0</v>
      </c>
      <c r="F51" s="138">
        <f t="shared" si="5"/>
        <v>0</v>
      </c>
      <c r="G51" s="10">
        <v>0</v>
      </c>
      <c r="H51" s="10">
        <v>0</v>
      </c>
      <c r="I51" s="10">
        <v>0</v>
      </c>
      <c r="J51" s="10">
        <v>0</v>
      </c>
      <c r="K51" s="138">
        <f>SUM(G51:J51)</f>
        <v>0</v>
      </c>
      <c r="L51" s="10">
        <v>0</v>
      </c>
      <c r="M51" s="154">
        <v>0</v>
      </c>
      <c r="N51" s="10">
        <v>3</v>
      </c>
      <c r="O51" s="19">
        <v>0</v>
      </c>
      <c r="P51" s="140">
        <f>SUM(L51:O51)</f>
        <v>3</v>
      </c>
      <c r="Q51" s="10">
        <v>0</v>
      </c>
      <c r="R51" s="10">
        <v>4</v>
      </c>
      <c r="S51" s="10">
        <v>0</v>
      </c>
      <c r="T51" s="10">
        <v>0</v>
      </c>
      <c r="U51" s="138">
        <f>SUM(Q51:T51)</f>
        <v>4</v>
      </c>
      <c r="V51" s="138">
        <f t="shared" si="6"/>
        <v>7</v>
      </c>
    </row>
    <row r="52" spans="1:22" ht="21.75" customHeight="1">
      <c r="A52" s="35" t="s">
        <v>183</v>
      </c>
      <c r="B52" s="9" t="s">
        <v>184</v>
      </c>
      <c r="C52" s="9">
        <v>0</v>
      </c>
      <c r="D52" s="9">
        <v>0</v>
      </c>
      <c r="E52" s="9">
        <v>4</v>
      </c>
      <c r="F52" s="138">
        <f t="shared" si="5"/>
        <v>4</v>
      </c>
      <c r="G52" s="9">
        <v>1</v>
      </c>
      <c r="H52" s="9">
        <v>2</v>
      </c>
      <c r="I52" s="9">
        <v>1</v>
      </c>
      <c r="J52" s="9">
        <v>0</v>
      </c>
      <c r="K52" s="8">
        <f>SUM(G52:J52)</f>
        <v>4</v>
      </c>
      <c r="L52" s="9">
        <v>0</v>
      </c>
      <c r="M52" s="153">
        <v>0</v>
      </c>
      <c r="N52" s="9">
        <v>0</v>
      </c>
      <c r="O52" s="21">
        <v>0</v>
      </c>
      <c r="P52" s="56">
        <f>SUM(L52:O52)</f>
        <v>0</v>
      </c>
      <c r="Q52" s="9">
        <v>0</v>
      </c>
      <c r="R52" s="9">
        <v>0</v>
      </c>
      <c r="S52" s="9">
        <v>0</v>
      </c>
      <c r="T52" s="9">
        <v>0</v>
      </c>
      <c r="U52" s="8">
        <f>SUM(Q52:T52)</f>
        <v>0</v>
      </c>
      <c r="V52" s="8">
        <f t="shared" si="6"/>
        <v>4</v>
      </c>
    </row>
    <row r="53" spans="1:22" ht="21.75" customHeight="1">
      <c r="A53" s="35" t="s">
        <v>71</v>
      </c>
      <c r="B53" s="9" t="s">
        <v>111</v>
      </c>
      <c r="C53" s="9">
        <v>0</v>
      </c>
      <c r="D53" s="9">
        <v>0</v>
      </c>
      <c r="E53" s="9">
        <v>0</v>
      </c>
      <c r="F53" s="138">
        <f t="shared" si="5"/>
        <v>0</v>
      </c>
      <c r="G53" s="9">
        <v>0</v>
      </c>
      <c r="H53" s="9">
        <v>0</v>
      </c>
      <c r="I53" s="9">
        <v>0</v>
      </c>
      <c r="J53" s="9">
        <v>0</v>
      </c>
      <c r="K53" s="8">
        <f>SUM(G53:J53)</f>
        <v>0</v>
      </c>
      <c r="L53" s="9">
        <v>0</v>
      </c>
      <c r="M53" s="153">
        <v>0</v>
      </c>
      <c r="N53" s="9">
        <v>0</v>
      </c>
      <c r="O53" s="21">
        <v>0</v>
      </c>
      <c r="P53" s="56">
        <f>SUM(L53:O53)</f>
        <v>0</v>
      </c>
      <c r="Q53" s="9">
        <v>1</v>
      </c>
      <c r="R53" s="9">
        <v>1</v>
      </c>
      <c r="S53" s="9">
        <v>2</v>
      </c>
      <c r="T53" s="9">
        <v>0</v>
      </c>
      <c r="U53" s="8">
        <f>SUM(Q53:T53)</f>
        <v>4</v>
      </c>
      <c r="V53" s="8">
        <f t="shared" si="6"/>
        <v>4</v>
      </c>
    </row>
    <row r="54" spans="1:22" ht="21.75" customHeight="1">
      <c r="A54" s="35" t="s">
        <v>72</v>
      </c>
      <c r="B54" s="9" t="s">
        <v>43</v>
      </c>
      <c r="C54" s="9">
        <v>0</v>
      </c>
      <c r="D54" s="9">
        <v>1</v>
      </c>
      <c r="E54" s="9">
        <v>0</v>
      </c>
      <c r="F54" s="138">
        <f t="shared" si="5"/>
        <v>1</v>
      </c>
      <c r="G54" s="9">
        <v>1</v>
      </c>
      <c r="H54" s="9">
        <v>0</v>
      </c>
      <c r="I54" s="9">
        <v>0</v>
      </c>
      <c r="J54" s="9">
        <v>0</v>
      </c>
      <c r="K54" s="8">
        <f t="shared" si="1"/>
        <v>1</v>
      </c>
      <c r="L54" s="9">
        <v>0</v>
      </c>
      <c r="M54" s="153">
        <v>0</v>
      </c>
      <c r="N54" s="9">
        <v>0</v>
      </c>
      <c r="O54" s="21">
        <v>0</v>
      </c>
      <c r="P54" s="56">
        <f t="shared" si="2"/>
        <v>0</v>
      </c>
      <c r="Q54" s="9">
        <v>0</v>
      </c>
      <c r="R54" s="9">
        <v>0</v>
      </c>
      <c r="S54" s="9">
        <v>0</v>
      </c>
      <c r="T54" s="9">
        <v>0</v>
      </c>
      <c r="U54" s="8">
        <f t="shared" si="3"/>
        <v>0</v>
      </c>
      <c r="V54" s="8">
        <f>SUM(P54,U54,K54)</f>
        <v>1</v>
      </c>
    </row>
    <row r="55" spans="1:22" ht="21.75" customHeight="1">
      <c r="A55" s="1" t="s">
        <v>73</v>
      </c>
      <c r="B55" s="10" t="s">
        <v>44</v>
      </c>
      <c r="C55" s="10">
        <v>0</v>
      </c>
      <c r="D55" s="10">
        <v>1</v>
      </c>
      <c r="E55" s="10">
        <v>0</v>
      </c>
      <c r="F55" s="138">
        <f t="shared" si="5"/>
        <v>1</v>
      </c>
      <c r="G55" s="10">
        <v>1</v>
      </c>
      <c r="H55" s="10">
        <v>0</v>
      </c>
      <c r="I55" s="10">
        <v>0</v>
      </c>
      <c r="J55" s="10">
        <v>0</v>
      </c>
      <c r="K55" s="8">
        <f t="shared" si="1"/>
        <v>1</v>
      </c>
      <c r="L55" s="10">
        <v>0</v>
      </c>
      <c r="M55" s="154">
        <v>0</v>
      </c>
      <c r="N55" s="10">
        <v>0</v>
      </c>
      <c r="O55" s="19">
        <v>0</v>
      </c>
      <c r="P55" s="56">
        <f t="shared" si="2"/>
        <v>0</v>
      </c>
      <c r="Q55" s="10">
        <v>0</v>
      </c>
      <c r="R55" s="10">
        <v>0</v>
      </c>
      <c r="S55" s="10">
        <v>0</v>
      </c>
      <c r="T55" s="10">
        <v>0</v>
      </c>
      <c r="U55" s="8">
        <f t="shared" si="3"/>
        <v>0</v>
      </c>
      <c r="V55" s="8">
        <f>SUM(U55,P55,K55)</f>
        <v>1</v>
      </c>
    </row>
    <row r="56" spans="1:22" ht="21.75" customHeight="1">
      <c r="A56" s="1" t="s">
        <v>277</v>
      </c>
      <c r="B56" s="590" t="s">
        <v>106</v>
      </c>
      <c r="C56" s="10">
        <v>0</v>
      </c>
      <c r="D56" s="10">
        <v>0</v>
      </c>
      <c r="E56" s="10">
        <v>0</v>
      </c>
      <c r="F56" s="138">
        <f t="shared" si="5"/>
        <v>0</v>
      </c>
      <c r="G56" s="10">
        <v>0</v>
      </c>
      <c r="H56" s="10">
        <v>0</v>
      </c>
      <c r="I56" s="10">
        <v>0</v>
      </c>
      <c r="J56" s="8">
        <v>0</v>
      </c>
      <c r="K56" s="8">
        <f t="shared" si="1"/>
        <v>0</v>
      </c>
      <c r="L56" s="10">
        <v>0</v>
      </c>
      <c r="M56" s="154">
        <v>1</v>
      </c>
      <c r="N56" s="8">
        <v>1</v>
      </c>
      <c r="O56" s="10">
        <v>0</v>
      </c>
      <c r="P56" s="56">
        <f t="shared" si="2"/>
        <v>2</v>
      </c>
      <c r="Q56" s="10">
        <v>2</v>
      </c>
      <c r="R56" s="8">
        <v>5</v>
      </c>
      <c r="S56" s="10">
        <v>2</v>
      </c>
      <c r="T56" s="10">
        <v>0</v>
      </c>
      <c r="U56" s="8">
        <f t="shared" si="3"/>
        <v>9</v>
      </c>
      <c r="V56" s="8">
        <f>SUM(U56,P56,K56)</f>
        <v>11</v>
      </c>
    </row>
    <row r="57" spans="1:22" ht="21.75" customHeight="1">
      <c r="A57" s="1"/>
      <c r="B57" s="590" t="s">
        <v>138</v>
      </c>
      <c r="C57" s="10">
        <v>0</v>
      </c>
      <c r="D57" s="10">
        <v>4</v>
      </c>
      <c r="E57" s="10">
        <v>0</v>
      </c>
      <c r="F57" s="138">
        <f t="shared" si="5"/>
        <v>4</v>
      </c>
      <c r="G57" s="10">
        <v>3</v>
      </c>
      <c r="H57" s="10">
        <v>1</v>
      </c>
      <c r="I57" s="10">
        <v>0</v>
      </c>
      <c r="J57" s="8">
        <v>0</v>
      </c>
      <c r="K57" s="8">
        <f t="shared" si="1"/>
        <v>4</v>
      </c>
      <c r="L57" s="10">
        <v>0</v>
      </c>
      <c r="M57" s="154">
        <v>0</v>
      </c>
      <c r="N57" s="8">
        <v>0</v>
      </c>
      <c r="O57" s="10">
        <v>0</v>
      </c>
      <c r="P57" s="56">
        <f t="shared" si="2"/>
        <v>0</v>
      </c>
      <c r="Q57" s="10">
        <v>0</v>
      </c>
      <c r="R57" s="8">
        <v>0</v>
      </c>
      <c r="S57" s="10">
        <v>0</v>
      </c>
      <c r="T57" s="10">
        <v>0</v>
      </c>
      <c r="U57" s="8">
        <f t="shared" si="3"/>
        <v>0</v>
      </c>
      <c r="V57" s="8">
        <f>SUM(K57)</f>
        <v>4</v>
      </c>
    </row>
    <row r="58" spans="1:22" ht="21.75" customHeight="1">
      <c r="A58" s="1"/>
      <c r="B58" s="590" t="s">
        <v>139</v>
      </c>
      <c r="C58" s="10">
        <v>0</v>
      </c>
      <c r="D58" s="10">
        <v>2</v>
      </c>
      <c r="E58" s="10">
        <v>0</v>
      </c>
      <c r="F58" s="138">
        <f t="shared" si="5"/>
        <v>2</v>
      </c>
      <c r="G58" s="10">
        <v>2</v>
      </c>
      <c r="H58" s="10">
        <v>0</v>
      </c>
      <c r="I58" s="10">
        <v>0</v>
      </c>
      <c r="J58" s="8">
        <v>0</v>
      </c>
      <c r="K58" s="8">
        <f t="shared" si="1"/>
        <v>2</v>
      </c>
      <c r="L58" s="10">
        <v>0</v>
      </c>
      <c r="M58" s="154">
        <v>0</v>
      </c>
      <c r="N58" s="8">
        <v>0</v>
      </c>
      <c r="O58" s="10">
        <v>0</v>
      </c>
      <c r="P58" s="56">
        <f t="shared" si="2"/>
        <v>0</v>
      </c>
      <c r="Q58" s="10">
        <v>0</v>
      </c>
      <c r="R58" s="8">
        <v>0</v>
      </c>
      <c r="S58" s="10">
        <v>0</v>
      </c>
      <c r="T58" s="10">
        <v>0</v>
      </c>
      <c r="U58" s="8">
        <f t="shared" si="3"/>
        <v>0</v>
      </c>
      <c r="V58" s="8">
        <v>2</v>
      </c>
    </row>
    <row r="59" spans="1:22" ht="21.75" customHeight="1">
      <c r="A59" s="1" t="s">
        <v>278</v>
      </c>
      <c r="B59" s="590" t="s">
        <v>95</v>
      </c>
      <c r="C59" s="10">
        <v>0</v>
      </c>
      <c r="D59" s="10">
        <v>0</v>
      </c>
      <c r="E59" s="10">
        <v>0</v>
      </c>
      <c r="F59" s="138">
        <f t="shared" si="5"/>
        <v>0</v>
      </c>
      <c r="G59" s="10">
        <v>0</v>
      </c>
      <c r="H59" s="10">
        <v>0</v>
      </c>
      <c r="I59" s="10">
        <v>0</v>
      </c>
      <c r="J59" s="10">
        <v>0</v>
      </c>
      <c r="K59" s="8">
        <f>SUM(G59:J59)</f>
        <v>0</v>
      </c>
      <c r="L59" s="10">
        <v>0</v>
      </c>
      <c r="M59" s="154">
        <v>1</v>
      </c>
      <c r="N59" s="10">
        <v>4</v>
      </c>
      <c r="O59" s="19">
        <v>0</v>
      </c>
      <c r="P59" s="56">
        <f>SUM(L59:O59)</f>
        <v>5</v>
      </c>
      <c r="Q59" s="10">
        <v>1</v>
      </c>
      <c r="R59" s="10">
        <v>1</v>
      </c>
      <c r="S59" s="10">
        <v>2</v>
      </c>
      <c r="T59" s="10">
        <v>0</v>
      </c>
      <c r="U59" s="8">
        <f>SUM(Q59:T59)</f>
        <v>4</v>
      </c>
      <c r="V59" s="8">
        <f>SUM(U59,P59,K59,F59)</f>
        <v>9</v>
      </c>
    </row>
    <row r="60" spans="1:22" ht="21.75" customHeight="1">
      <c r="A60" s="1" t="s">
        <v>99</v>
      </c>
      <c r="B60" s="590" t="s">
        <v>96</v>
      </c>
      <c r="C60" s="10">
        <v>0</v>
      </c>
      <c r="D60" s="10">
        <v>0</v>
      </c>
      <c r="E60" s="10">
        <v>0</v>
      </c>
      <c r="F60" s="138">
        <f t="shared" si="5"/>
        <v>0</v>
      </c>
      <c r="G60" s="10">
        <v>0</v>
      </c>
      <c r="H60" s="10">
        <v>0</v>
      </c>
      <c r="I60" s="10">
        <v>0</v>
      </c>
      <c r="J60" s="10">
        <v>0</v>
      </c>
      <c r="K60" s="8">
        <f t="shared" si="1"/>
        <v>0</v>
      </c>
      <c r="L60" s="10">
        <v>0</v>
      </c>
      <c r="M60" s="154">
        <v>0</v>
      </c>
      <c r="N60" s="10">
        <v>1</v>
      </c>
      <c r="O60" s="19">
        <v>0</v>
      </c>
      <c r="P60" s="56">
        <f t="shared" si="2"/>
        <v>1</v>
      </c>
      <c r="Q60" s="10">
        <v>0</v>
      </c>
      <c r="R60" s="10">
        <v>0</v>
      </c>
      <c r="S60" s="10">
        <v>0</v>
      </c>
      <c r="T60" s="10">
        <v>0</v>
      </c>
      <c r="U60" s="8">
        <f t="shared" si="3"/>
        <v>0</v>
      </c>
      <c r="V60" s="8">
        <f>SUM(U60,P60,K60)</f>
        <v>1</v>
      </c>
    </row>
    <row r="61" spans="1:23" s="53" customFormat="1" ht="21.75" customHeight="1">
      <c r="A61" s="91"/>
      <c r="B61" s="92" t="s">
        <v>90</v>
      </c>
      <c r="C61" s="93">
        <f aca="true" t="shared" si="7" ref="C61:V61">SUM(C48:C60,C17:C45,C6:C14)</f>
        <v>119</v>
      </c>
      <c r="D61" s="93">
        <f t="shared" si="7"/>
        <v>689</v>
      </c>
      <c r="E61" s="93">
        <f t="shared" si="7"/>
        <v>748</v>
      </c>
      <c r="F61" s="93">
        <f t="shared" si="7"/>
        <v>1556</v>
      </c>
      <c r="G61" s="93">
        <f t="shared" si="7"/>
        <v>475</v>
      </c>
      <c r="H61" s="93">
        <f t="shared" si="7"/>
        <v>585</v>
      </c>
      <c r="I61" s="93">
        <f t="shared" si="7"/>
        <v>469</v>
      </c>
      <c r="J61" s="93">
        <f t="shared" si="7"/>
        <v>27</v>
      </c>
      <c r="K61" s="93">
        <f t="shared" si="7"/>
        <v>1556</v>
      </c>
      <c r="L61" s="93">
        <f t="shared" si="7"/>
        <v>11</v>
      </c>
      <c r="M61" s="93">
        <f t="shared" si="7"/>
        <v>260</v>
      </c>
      <c r="N61" s="93">
        <f t="shared" si="7"/>
        <v>245</v>
      </c>
      <c r="O61" s="93">
        <f t="shared" si="7"/>
        <v>31</v>
      </c>
      <c r="P61" s="93">
        <f t="shared" si="7"/>
        <v>547</v>
      </c>
      <c r="Q61" s="93">
        <f t="shared" si="7"/>
        <v>192</v>
      </c>
      <c r="R61" s="93">
        <f t="shared" si="7"/>
        <v>447</v>
      </c>
      <c r="S61" s="93">
        <f t="shared" si="7"/>
        <v>89</v>
      </c>
      <c r="T61" s="93">
        <f t="shared" si="7"/>
        <v>1</v>
      </c>
      <c r="U61" s="93">
        <f t="shared" si="7"/>
        <v>729</v>
      </c>
      <c r="V61" s="93">
        <f t="shared" si="7"/>
        <v>2832</v>
      </c>
      <c r="W61" s="52"/>
    </row>
    <row r="62" spans="1:23" s="53" customFormat="1" ht="21.75" customHeight="1">
      <c r="A62" s="125"/>
      <c r="B62" s="124"/>
      <c r="C62" s="127"/>
      <c r="D62" s="127"/>
      <c r="E62" s="127"/>
      <c r="F62" s="126"/>
      <c r="G62" s="128"/>
      <c r="H62" s="128"/>
      <c r="I62" s="128"/>
      <c r="J62" s="128"/>
      <c r="K62" s="126"/>
      <c r="L62" s="128"/>
      <c r="M62" s="157"/>
      <c r="N62" s="128"/>
      <c r="O62" s="128"/>
      <c r="P62" s="129"/>
      <c r="Q62" s="128"/>
      <c r="R62" s="128"/>
      <c r="S62" s="13"/>
      <c r="T62" s="128"/>
      <c r="U62" s="126"/>
      <c r="V62" s="126"/>
      <c r="W62" s="52"/>
    </row>
    <row r="63" spans="1:22" ht="21.75" customHeight="1">
      <c r="A63" s="40"/>
      <c r="B63" s="48" t="s">
        <v>104</v>
      </c>
      <c r="C63" s="13"/>
      <c r="D63" s="13"/>
      <c r="E63" s="13"/>
      <c r="F63" s="12"/>
      <c r="G63" s="13"/>
      <c r="H63" s="13"/>
      <c r="I63" s="13"/>
      <c r="J63" s="13"/>
      <c r="K63" s="12"/>
      <c r="L63" s="13"/>
      <c r="M63" s="158"/>
      <c r="N63" s="13"/>
      <c r="O63" s="22"/>
      <c r="P63" s="12"/>
      <c r="Q63" s="13"/>
      <c r="R63" s="13"/>
      <c r="S63" s="13"/>
      <c r="T63" s="13"/>
      <c r="U63" s="12"/>
      <c r="V63" s="12"/>
    </row>
    <row r="64" spans="1:22" ht="21.75" customHeight="1">
      <c r="A64" s="40"/>
      <c r="B64" s="48" t="s">
        <v>105</v>
      </c>
      <c r="C64" s="13"/>
      <c r="D64" s="13"/>
      <c r="E64" s="13"/>
      <c r="F64" s="12"/>
      <c r="G64" s="13"/>
      <c r="H64" s="13"/>
      <c r="I64" s="13"/>
      <c r="J64" s="13"/>
      <c r="K64" s="12"/>
      <c r="L64" s="13"/>
      <c r="M64" s="158"/>
      <c r="N64" s="13"/>
      <c r="O64" s="22"/>
      <c r="P64" s="12"/>
      <c r="Q64" s="13"/>
      <c r="R64" s="13"/>
      <c r="S64" s="13"/>
      <c r="T64" s="13"/>
      <c r="U64" s="12"/>
      <c r="V64" s="12"/>
    </row>
    <row r="65" spans="1:22" ht="21.75" customHeight="1">
      <c r="A65" s="40"/>
      <c r="B65" s="48" t="s">
        <v>332</v>
      </c>
      <c r="C65" s="13"/>
      <c r="D65" s="13"/>
      <c r="E65" s="13"/>
      <c r="F65" s="12"/>
      <c r="G65" s="13"/>
      <c r="H65" s="13"/>
      <c r="I65" s="13"/>
      <c r="J65" s="13"/>
      <c r="K65" s="12"/>
      <c r="L65" s="13"/>
      <c r="M65" s="339" t="s">
        <v>331</v>
      </c>
      <c r="O65" s="90"/>
      <c r="P65" s="12"/>
      <c r="Q65" s="13"/>
      <c r="R65" s="13"/>
      <c r="S65" s="13"/>
      <c r="T65" s="13"/>
      <c r="U65" s="12"/>
      <c r="V65" s="12"/>
    </row>
    <row r="66" spans="1:13" ht="21.75" customHeight="1">
      <c r="A66" s="40"/>
      <c r="B66" s="85"/>
      <c r="C66" s="90"/>
      <c r="D66" s="13"/>
      <c r="E66" s="13"/>
      <c r="F66" s="12"/>
      <c r="G66" s="13"/>
      <c r="H66" s="13"/>
      <c r="I66" s="13"/>
      <c r="J66" s="13"/>
      <c r="K66" s="12"/>
      <c r="L66" s="13"/>
      <c r="M66" s="158"/>
    </row>
    <row r="67" spans="1:22" ht="21.75" customHeight="1">
      <c r="A67" s="40"/>
      <c r="B67" s="41"/>
      <c r="C67" s="13"/>
      <c r="D67" s="13"/>
      <c r="E67" s="13"/>
      <c r="F67" s="12"/>
      <c r="G67" s="13"/>
      <c r="H67" s="13"/>
      <c r="I67" s="13"/>
      <c r="J67" s="13"/>
      <c r="K67" s="12"/>
      <c r="L67" s="13"/>
      <c r="M67" s="158"/>
      <c r="N67" s="13"/>
      <c r="O67" s="22"/>
      <c r="P67" s="12"/>
      <c r="Q67" s="13"/>
      <c r="R67" s="13"/>
      <c r="S67" s="13"/>
      <c r="T67" s="13"/>
      <c r="U67" s="12"/>
      <c r="V67" s="12"/>
    </row>
    <row r="68" spans="1:22" ht="21.75" customHeight="1">
      <c r="A68" s="40"/>
      <c r="B68" s="41"/>
      <c r="C68" s="13"/>
      <c r="D68" s="13"/>
      <c r="E68" s="13"/>
      <c r="F68" s="12"/>
      <c r="G68" s="13"/>
      <c r="H68" s="13"/>
      <c r="I68" s="13"/>
      <c r="J68" s="13"/>
      <c r="K68" s="12"/>
      <c r="L68" s="13"/>
      <c r="M68" s="158"/>
      <c r="N68" s="13"/>
      <c r="O68" s="22"/>
      <c r="P68" s="12"/>
      <c r="Q68" s="13"/>
      <c r="R68" s="13"/>
      <c r="S68" s="13"/>
      <c r="T68" s="13"/>
      <c r="U68" s="12"/>
      <c r="V68" s="12"/>
    </row>
    <row r="69" spans="1:22" ht="21.75" customHeight="1">
      <c r="A69" s="40"/>
      <c r="B69" s="41"/>
      <c r="C69" s="13"/>
      <c r="D69" s="13"/>
      <c r="E69" s="13"/>
      <c r="F69" s="12"/>
      <c r="G69" s="13"/>
      <c r="H69" s="13"/>
      <c r="I69" s="13"/>
      <c r="J69" s="13"/>
      <c r="K69" s="12"/>
      <c r="L69" s="13"/>
      <c r="M69" s="158"/>
      <c r="N69" s="13"/>
      <c r="O69" s="22"/>
      <c r="P69" s="12"/>
      <c r="Q69" s="13"/>
      <c r="R69" s="13"/>
      <c r="S69" s="13"/>
      <c r="T69" s="13"/>
      <c r="U69" s="12"/>
      <c r="V69" s="12"/>
    </row>
    <row r="70" spans="1:22" ht="21.75" customHeight="1">
      <c r="A70" s="40"/>
      <c r="B70" s="41"/>
      <c r="C70" s="13"/>
      <c r="D70" s="13"/>
      <c r="E70" s="13"/>
      <c r="F70" s="12"/>
      <c r="G70" s="13"/>
      <c r="H70" s="13"/>
      <c r="I70" s="13"/>
      <c r="J70" s="13"/>
      <c r="K70" s="12"/>
      <c r="L70" s="13"/>
      <c r="M70" s="158"/>
      <c r="N70" s="13"/>
      <c r="O70" s="22"/>
      <c r="P70" s="12"/>
      <c r="Q70" s="13"/>
      <c r="R70" s="13"/>
      <c r="S70" s="13"/>
      <c r="T70" s="13"/>
      <c r="U70" s="12"/>
      <c r="V70" s="12"/>
    </row>
    <row r="71" spans="1:22" ht="21.75" customHeight="1">
      <c r="A71" s="40"/>
      <c r="B71" s="41"/>
      <c r="C71" s="13"/>
      <c r="D71" s="13"/>
      <c r="E71" s="13"/>
      <c r="F71" s="12"/>
      <c r="G71" s="13"/>
      <c r="H71" s="13"/>
      <c r="I71" s="13"/>
      <c r="J71" s="13"/>
      <c r="K71" s="12"/>
      <c r="L71" s="13"/>
      <c r="M71" s="158"/>
      <c r="N71" s="13"/>
      <c r="O71" s="22"/>
      <c r="P71" s="12"/>
      <c r="Q71" s="13"/>
      <c r="R71" s="13"/>
      <c r="S71" s="13"/>
      <c r="T71" s="13"/>
      <c r="U71" s="12"/>
      <c r="V71" s="12"/>
    </row>
    <row r="72" spans="1:22" ht="21.75" customHeight="1">
      <c r="A72" s="40"/>
      <c r="B72" s="41"/>
      <c r="C72" s="13"/>
      <c r="D72" s="13"/>
      <c r="E72" s="13"/>
      <c r="F72" s="12"/>
      <c r="G72" s="13"/>
      <c r="H72" s="13"/>
      <c r="I72" s="13"/>
      <c r="J72" s="13"/>
      <c r="K72" s="12"/>
      <c r="L72" s="13"/>
      <c r="M72" s="158"/>
      <c r="N72" s="13"/>
      <c r="O72" s="22"/>
      <c r="P72" s="12"/>
      <c r="Q72" s="13"/>
      <c r="R72" s="13"/>
      <c r="S72" s="13"/>
      <c r="T72" s="13"/>
      <c r="U72" s="12"/>
      <c r="V72" s="12"/>
    </row>
    <row r="73" spans="1:22" ht="21.75" customHeight="1">
      <c r="A73" s="40"/>
      <c r="B73" s="41"/>
      <c r="C73" s="13"/>
      <c r="D73" s="13"/>
      <c r="E73" s="13"/>
      <c r="F73" s="12"/>
      <c r="G73" s="13"/>
      <c r="H73" s="13"/>
      <c r="I73" s="13"/>
      <c r="J73" s="13"/>
      <c r="K73" s="12"/>
      <c r="L73" s="13"/>
      <c r="M73" s="158"/>
      <c r="N73" s="13"/>
      <c r="O73" s="22"/>
      <c r="P73" s="12"/>
      <c r="Q73" s="13"/>
      <c r="R73" s="13"/>
      <c r="S73" s="13"/>
      <c r="T73" s="13"/>
      <c r="U73" s="12"/>
      <c r="V73" s="12"/>
    </row>
    <row r="74" spans="1:22" ht="21.75" customHeight="1">
      <c r="A74" s="40"/>
      <c r="B74" s="41"/>
      <c r="C74" s="13"/>
      <c r="D74" s="13"/>
      <c r="E74" s="13"/>
      <c r="F74" s="12"/>
      <c r="G74" s="13"/>
      <c r="H74" s="13"/>
      <c r="I74" s="13"/>
      <c r="J74" s="13"/>
      <c r="K74" s="12"/>
      <c r="L74" s="13"/>
      <c r="M74" s="158"/>
      <c r="N74" s="13"/>
      <c r="O74" s="22"/>
      <c r="P74" s="12"/>
      <c r="Q74" s="13"/>
      <c r="R74" s="13"/>
      <c r="S74" s="13"/>
      <c r="T74" s="13"/>
      <c r="U74" s="12"/>
      <c r="V74" s="12"/>
    </row>
    <row r="75" spans="1:22" ht="21.75" customHeight="1">
      <c r="A75" s="40"/>
      <c r="B75" s="41"/>
      <c r="C75" s="13"/>
      <c r="D75" s="13"/>
      <c r="E75" s="13"/>
      <c r="F75" s="12"/>
      <c r="G75" s="13"/>
      <c r="H75" s="13"/>
      <c r="I75" s="13"/>
      <c r="J75" s="13"/>
      <c r="K75" s="12"/>
      <c r="L75" s="13"/>
      <c r="M75" s="158"/>
      <c r="N75" s="13"/>
      <c r="O75" s="22"/>
      <c r="P75" s="12"/>
      <c r="Q75" s="13"/>
      <c r="R75" s="13"/>
      <c r="S75" s="13"/>
      <c r="T75" s="13"/>
      <c r="U75" s="12"/>
      <c r="V75" s="12"/>
    </row>
    <row r="76" spans="1:22" ht="21.75" customHeight="1">
      <c r="A76" s="40"/>
      <c r="B76" s="41"/>
      <c r="C76" s="13"/>
      <c r="D76" s="13"/>
      <c r="E76" s="13"/>
      <c r="F76" s="12"/>
      <c r="G76" s="13"/>
      <c r="H76" s="13"/>
      <c r="I76" s="13"/>
      <c r="J76" s="13"/>
      <c r="K76" s="12"/>
      <c r="L76" s="13"/>
      <c r="M76" s="158"/>
      <c r="N76" s="13"/>
      <c r="O76" s="22"/>
      <c r="P76" s="12"/>
      <c r="Q76" s="13"/>
      <c r="R76" s="13"/>
      <c r="S76" s="13"/>
      <c r="T76" s="13"/>
      <c r="U76" s="12"/>
      <c r="V76" s="12"/>
    </row>
    <row r="77" spans="1:22" ht="21.75" customHeight="1">
      <c r="A77" s="40"/>
      <c r="B77" s="41"/>
      <c r="C77" s="13"/>
      <c r="D77" s="13"/>
      <c r="E77" s="13"/>
      <c r="F77" s="12"/>
      <c r="G77" s="13"/>
      <c r="H77" s="13"/>
      <c r="I77" s="13"/>
      <c r="J77" s="13"/>
      <c r="K77" s="12"/>
      <c r="L77" s="13"/>
      <c r="M77" s="158"/>
      <c r="N77" s="13"/>
      <c r="O77" s="22"/>
      <c r="P77" s="12"/>
      <c r="Q77" s="13"/>
      <c r="R77" s="13"/>
      <c r="S77" s="13"/>
      <c r="T77" s="13"/>
      <c r="U77" s="12"/>
      <c r="V77" s="12"/>
    </row>
    <row r="78" spans="1:22" ht="21.75" customHeight="1">
      <c r="A78" s="40"/>
      <c r="B78" s="41"/>
      <c r="C78" s="13"/>
      <c r="D78" s="13"/>
      <c r="E78" s="13"/>
      <c r="F78" s="12"/>
      <c r="G78" s="13"/>
      <c r="H78" s="13"/>
      <c r="I78" s="13"/>
      <c r="J78" s="13"/>
      <c r="K78" s="12"/>
      <c r="L78" s="13"/>
      <c r="M78" s="158"/>
      <c r="N78" s="13"/>
      <c r="O78" s="22"/>
      <c r="P78" s="12"/>
      <c r="Q78" s="13"/>
      <c r="R78" s="13"/>
      <c r="S78" s="13"/>
      <c r="T78" s="13"/>
      <c r="U78" s="12"/>
      <c r="V78" s="12"/>
    </row>
    <row r="79" spans="1:22" ht="21.75" customHeight="1">
      <c r="A79" s="40"/>
      <c r="B79" s="41"/>
      <c r="C79" s="13"/>
      <c r="D79" s="13"/>
      <c r="E79" s="13"/>
      <c r="F79" s="12"/>
      <c r="G79" s="13"/>
      <c r="H79" s="13"/>
      <c r="I79" s="13"/>
      <c r="J79" s="13"/>
      <c r="K79" s="12"/>
      <c r="L79" s="13"/>
      <c r="M79" s="158"/>
      <c r="N79" s="13"/>
      <c r="O79" s="22"/>
      <c r="P79" s="12"/>
      <c r="Q79" s="13"/>
      <c r="R79" s="13"/>
      <c r="S79" s="13"/>
      <c r="T79" s="13"/>
      <c r="U79" s="12"/>
      <c r="V79" s="12"/>
    </row>
    <row r="80" spans="1:22" ht="21.75" customHeight="1">
      <c r="A80" s="40"/>
      <c r="B80" s="41"/>
      <c r="C80" s="13"/>
      <c r="D80" s="13"/>
      <c r="E80" s="13"/>
      <c r="F80" s="12"/>
      <c r="G80" s="13"/>
      <c r="H80" s="13"/>
      <c r="I80" s="13"/>
      <c r="J80" s="13"/>
      <c r="K80" s="12"/>
      <c r="L80" s="13"/>
      <c r="M80" s="158"/>
      <c r="N80" s="13"/>
      <c r="O80" s="22"/>
      <c r="P80" s="12"/>
      <c r="Q80" s="13"/>
      <c r="R80" s="13"/>
      <c r="S80" s="13"/>
      <c r="T80" s="13"/>
      <c r="U80" s="12"/>
      <c r="V80" s="12"/>
    </row>
    <row r="81" spans="1:23" s="26" customFormat="1" ht="21.75" customHeight="1">
      <c r="A81" s="716" t="s">
        <v>222</v>
      </c>
      <c r="B81" s="716"/>
      <c r="C81" s="716"/>
      <c r="D81" s="716"/>
      <c r="E81" s="716"/>
      <c r="F81" s="716"/>
      <c r="G81" s="716"/>
      <c r="H81" s="716"/>
      <c r="I81" s="716"/>
      <c r="J81" s="716"/>
      <c r="K81" s="716"/>
      <c r="L81" s="716"/>
      <c r="M81" s="716"/>
      <c r="N81" s="716"/>
      <c r="O81" s="716"/>
      <c r="P81" s="716"/>
      <c r="Q81" s="716"/>
      <c r="R81" s="716"/>
      <c r="S81" s="716"/>
      <c r="T81" s="716"/>
      <c r="U81" s="716"/>
      <c r="V81" s="716"/>
      <c r="W81" s="7"/>
    </row>
    <row r="82" spans="1:23" s="26" customFormat="1" ht="21.75" customHeight="1">
      <c r="A82" s="717" t="s">
        <v>333</v>
      </c>
      <c r="B82" s="717"/>
      <c r="C82" s="717"/>
      <c r="D82" s="717"/>
      <c r="E82" s="717"/>
      <c r="F82" s="717"/>
      <c r="G82" s="717"/>
      <c r="H82" s="717"/>
      <c r="I82" s="717"/>
      <c r="J82" s="717"/>
      <c r="K82" s="717"/>
      <c r="L82" s="717"/>
      <c r="M82" s="717"/>
      <c r="N82" s="717"/>
      <c r="O82" s="717"/>
      <c r="P82" s="717"/>
      <c r="Q82" s="717"/>
      <c r="R82" s="717"/>
      <c r="S82" s="717"/>
      <c r="T82" s="717"/>
      <c r="U82" s="717"/>
      <c r="V82" s="717"/>
      <c r="W82" s="7"/>
    </row>
    <row r="83" spans="1:22" ht="21.75" customHeight="1">
      <c r="A83" s="27"/>
      <c r="B83" s="28"/>
      <c r="C83" s="718" t="s">
        <v>75</v>
      </c>
      <c r="D83" s="719"/>
      <c r="E83" s="719"/>
      <c r="F83" s="719"/>
      <c r="G83" s="719"/>
      <c r="H83" s="719"/>
      <c r="I83" s="719"/>
      <c r="J83" s="719"/>
      <c r="K83" s="720"/>
      <c r="L83" s="718" t="s">
        <v>74</v>
      </c>
      <c r="M83" s="719"/>
      <c r="N83" s="719"/>
      <c r="O83" s="719"/>
      <c r="P83" s="720"/>
      <c r="Q83" s="718" t="s">
        <v>84</v>
      </c>
      <c r="R83" s="719"/>
      <c r="S83" s="719"/>
      <c r="T83" s="719"/>
      <c r="U83" s="720"/>
      <c r="V83" s="29"/>
    </row>
    <row r="84" spans="1:22" ht="21.75" customHeight="1">
      <c r="A84" s="6" t="s">
        <v>21</v>
      </c>
      <c r="B84" s="6" t="s">
        <v>0</v>
      </c>
      <c r="C84" s="721" t="s">
        <v>76</v>
      </c>
      <c r="D84" s="722"/>
      <c r="E84" s="722"/>
      <c r="F84" s="723"/>
      <c r="G84" s="721" t="s">
        <v>85</v>
      </c>
      <c r="H84" s="722"/>
      <c r="I84" s="722"/>
      <c r="J84" s="722"/>
      <c r="K84" s="723"/>
      <c r="L84" s="722" t="s">
        <v>76</v>
      </c>
      <c r="M84" s="722"/>
      <c r="N84" s="722"/>
      <c r="O84" s="722"/>
      <c r="P84" s="723"/>
      <c r="Q84" s="721" t="s">
        <v>76</v>
      </c>
      <c r="R84" s="722"/>
      <c r="S84" s="722"/>
      <c r="T84" s="722"/>
      <c r="U84" s="723"/>
      <c r="V84" s="31" t="s">
        <v>20</v>
      </c>
    </row>
    <row r="85" spans="1:22" ht="21.75" customHeight="1">
      <c r="A85" s="32"/>
      <c r="B85" s="33"/>
      <c r="C85" s="24" t="s">
        <v>77</v>
      </c>
      <c r="D85" s="24" t="s">
        <v>78</v>
      </c>
      <c r="E85" s="24" t="s">
        <v>79</v>
      </c>
      <c r="F85" s="25" t="s">
        <v>20</v>
      </c>
      <c r="G85" s="24" t="s">
        <v>80</v>
      </c>
      <c r="H85" s="24" t="s">
        <v>81</v>
      </c>
      <c r="I85" s="24" t="s">
        <v>82</v>
      </c>
      <c r="J85" s="24" t="s">
        <v>83</v>
      </c>
      <c r="K85" s="25" t="s">
        <v>20</v>
      </c>
      <c r="L85" s="24" t="s">
        <v>89</v>
      </c>
      <c r="M85" s="152" t="s">
        <v>77</v>
      </c>
      <c r="N85" s="24" t="s">
        <v>78</v>
      </c>
      <c r="O85" s="20" t="s">
        <v>79</v>
      </c>
      <c r="P85" s="16" t="s">
        <v>20</v>
      </c>
      <c r="Q85" s="24" t="s">
        <v>89</v>
      </c>
      <c r="R85" s="17" t="s">
        <v>77</v>
      </c>
      <c r="S85" s="17" t="s">
        <v>78</v>
      </c>
      <c r="T85" s="17" t="s">
        <v>79</v>
      </c>
      <c r="U85" s="16" t="s">
        <v>20</v>
      </c>
      <c r="V85" s="34" t="s">
        <v>31</v>
      </c>
    </row>
    <row r="86" spans="1:22" ht="21" customHeight="1">
      <c r="A86" s="35" t="s">
        <v>22</v>
      </c>
      <c r="B86" s="603" t="s">
        <v>16</v>
      </c>
      <c r="C86" s="9">
        <v>0</v>
      </c>
      <c r="D86" s="9">
        <v>0</v>
      </c>
      <c r="E86" s="9">
        <v>0</v>
      </c>
      <c r="F86" s="8">
        <f aca="true" t="shared" si="8" ref="F86:F105">SUM(C86:E86)</f>
        <v>0</v>
      </c>
      <c r="G86" s="9">
        <v>0</v>
      </c>
      <c r="H86" s="9">
        <v>0</v>
      </c>
      <c r="I86" s="9">
        <v>0</v>
      </c>
      <c r="J86" s="9">
        <v>0</v>
      </c>
      <c r="K86" s="8">
        <f>SUM(G86:J86)</f>
        <v>0</v>
      </c>
      <c r="L86" s="9">
        <v>0</v>
      </c>
      <c r="M86" s="153">
        <v>27</v>
      </c>
      <c r="N86" s="9">
        <v>31</v>
      </c>
      <c r="O86" s="21">
        <v>0</v>
      </c>
      <c r="P86" s="8">
        <f>SUM(L86:O86)</f>
        <v>58</v>
      </c>
      <c r="Q86" s="9">
        <v>2</v>
      </c>
      <c r="R86" s="9">
        <v>30</v>
      </c>
      <c r="S86" s="9">
        <v>15</v>
      </c>
      <c r="T86" s="9">
        <v>0</v>
      </c>
      <c r="U86" s="8">
        <f>SUM(Q86:T86)</f>
        <v>47</v>
      </c>
      <c r="V86" s="8">
        <f>SUM(K86,P86,U86)</f>
        <v>105</v>
      </c>
    </row>
    <row r="87" spans="1:22" ht="21" customHeight="1">
      <c r="A87" s="1" t="s">
        <v>32</v>
      </c>
      <c r="B87" s="10" t="s">
        <v>1</v>
      </c>
      <c r="C87" s="10">
        <v>0</v>
      </c>
      <c r="D87" s="10">
        <v>15</v>
      </c>
      <c r="E87" s="10">
        <v>16</v>
      </c>
      <c r="F87" s="8">
        <f t="shared" si="8"/>
        <v>31</v>
      </c>
      <c r="G87" s="10">
        <v>28</v>
      </c>
      <c r="H87" s="10">
        <v>3</v>
      </c>
      <c r="I87" s="10">
        <v>0</v>
      </c>
      <c r="J87" s="10">
        <v>0</v>
      </c>
      <c r="K87" s="8">
        <f aca="true" t="shared" si="9" ref="K87:K148">SUM(G87:J87)</f>
        <v>31</v>
      </c>
      <c r="L87" s="10">
        <v>0</v>
      </c>
      <c r="M87" s="154">
        <v>4</v>
      </c>
      <c r="N87" s="10">
        <v>1</v>
      </c>
      <c r="O87" s="19">
        <v>0</v>
      </c>
      <c r="P87" s="8">
        <f aca="true" t="shared" si="10" ref="P87:P148">SUM(L87:O87)</f>
        <v>5</v>
      </c>
      <c r="Q87" s="10">
        <v>0</v>
      </c>
      <c r="R87" s="10">
        <v>2</v>
      </c>
      <c r="S87" s="10">
        <v>0</v>
      </c>
      <c r="T87" s="10">
        <v>0</v>
      </c>
      <c r="U87" s="8">
        <f aca="true" t="shared" si="11" ref="U87:U105">SUM(Q87:T87)</f>
        <v>2</v>
      </c>
      <c r="V87" s="8">
        <f aca="true" t="shared" si="12" ref="V87:V148">SUM(K87,P87,U87)</f>
        <v>38</v>
      </c>
    </row>
    <row r="88" spans="1:22" ht="21" customHeight="1">
      <c r="A88" s="1" t="s">
        <v>33</v>
      </c>
      <c r="B88" s="10" t="s">
        <v>2</v>
      </c>
      <c r="C88" s="10">
        <v>0</v>
      </c>
      <c r="D88" s="10">
        <v>9</v>
      </c>
      <c r="E88" s="10">
        <v>3</v>
      </c>
      <c r="F88" s="8">
        <f t="shared" si="8"/>
        <v>12</v>
      </c>
      <c r="G88" s="10">
        <v>12</v>
      </c>
      <c r="H88" s="10">
        <v>0</v>
      </c>
      <c r="I88" s="10">
        <v>0</v>
      </c>
      <c r="J88" s="10">
        <v>0</v>
      </c>
      <c r="K88" s="8">
        <f t="shared" si="9"/>
        <v>12</v>
      </c>
      <c r="L88" s="10">
        <v>0</v>
      </c>
      <c r="M88" s="154">
        <v>1</v>
      </c>
      <c r="N88" s="10">
        <v>0</v>
      </c>
      <c r="O88" s="19">
        <v>0</v>
      </c>
      <c r="P88" s="8">
        <f t="shared" si="10"/>
        <v>1</v>
      </c>
      <c r="Q88" s="10">
        <v>0</v>
      </c>
      <c r="R88" s="10">
        <v>1</v>
      </c>
      <c r="S88" s="10">
        <v>0</v>
      </c>
      <c r="T88" s="10">
        <v>0</v>
      </c>
      <c r="U88" s="8">
        <f t="shared" si="11"/>
        <v>1</v>
      </c>
      <c r="V88" s="8">
        <f t="shared" si="12"/>
        <v>14</v>
      </c>
    </row>
    <row r="89" spans="1:22" ht="21" customHeight="1">
      <c r="A89" s="1" t="s">
        <v>34</v>
      </c>
      <c r="B89" s="10" t="s">
        <v>3</v>
      </c>
      <c r="C89" s="10">
        <v>1</v>
      </c>
      <c r="D89" s="10">
        <v>13</v>
      </c>
      <c r="E89" s="10">
        <v>5</v>
      </c>
      <c r="F89" s="8">
        <f t="shared" si="8"/>
        <v>19</v>
      </c>
      <c r="G89" s="10">
        <v>18</v>
      </c>
      <c r="H89" s="10">
        <v>1</v>
      </c>
      <c r="I89" s="10">
        <v>0</v>
      </c>
      <c r="J89" s="10">
        <v>0</v>
      </c>
      <c r="K89" s="8">
        <f t="shared" si="9"/>
        <v>19</v>
      </c>
      <c r="L89" s="10">
        <v>0</v>
      </c>
      <c r="M89" s="154">
        <v>2</v>
      </c>
      <c r="N89" s="10">
        <v>2</v>
      </c>
      <c r="O89" s="19">
        <v>0</v>
      </c>
      <c r="P89" s="8">
        <f t="shared" si="10"/>
        <v>4</v>
      </c>
      <c r="Q89" s="10">
        <v>0</v>
      </c>
      <c r="R89" s="10">
        <v>7</v>
      </c>
      <c r="S89" s="10">
        <v>0</v>
      </c>
      <c r="T89" s="10">
        <v>0</v>
      </c>
      <c r="U89" s="8">
        <f t="shared" si="11"/>
        <v>7</v>
      </c>
      <c r="V89" s="8">
        <f t="shared" si="12"/>
        <v>30</v>
      </c>
    </row>
    <row r="90" spans="1:22" ht="21" customHeight="1">
      <c r="A90" s="1" t="s">
        <v>35</v>
      </c>
      <c r="B90" s="10" t="s">
        <v>4</v>
      </c>
      <c r="C90" s="10">
        <v>7</v>
      </c>
      <c r="D90" s="10">
        <v>33</v>
      </c>
      <c r="E90" s="10">
        <v>9</v>
      </c>
      <c r="F90" s="8">
        <f t="shared" si="8"/>
        <v>49</v>
      </c>
      <c r="G90" s="10">
        <v>46</v>
      </c>
      <c r="H90" s="10">
        <v>3</v>
      </c>
      <c r="I90" s="10">
        <v>0</v>
      </c>
      <c r="J90" s="10">
        <v>0</v>
      </c>
      <c r="K90" s="8">
        <f t="shared" si="9"/>
        <v>49</v>
      </c>
      <c r="L90" s="10">
        <v>0</v>
      </c>
      <c r="M90" s="154">
        <v>0</v>
      </c>
      <c r="N90" s="10">
        <v>0</v>
      </c>
      <c r="O90" s="19">
        <v>0</v>
      </c>
      <c r="P90" s="8">
        <f t="shared" si="10"/>
        <v>0</v>
      </c>
      <c r="Q90" s="10">
        <v>0</v>
      </c>
      <c r="R90" s="10">
        <v>1</v>
      </c>
      <c r="S90" s="10">
        <v>0</v>
      </c>
      <c r="T90" s="10">
        <v>0</v>
      </c>
      <c r="U90" s="8">
        <f t="shared" si="11"/>
        <v>1</v>
      </c>
      <c r="V90" s="8">
        <f t="shared" si="12"/>
        <v>50</v>
      </c>
    </row>
    <row r="91" spans="1:22" ht="21" customHeight="1">
      <c r="A91" s="1" t="s">
        <v>45</v>
      </c>
      <c r="B91" s="10" t="s">
        <v>5</v>
      </c>
      <c r="C91" s="10">
        <v>1</v>
      </c>
      <c r="D91" s="10">
        <v>14</v>
      </c>
      <c r="E91" s="10">
        <v>10</v>
      </c>
      <c r="F91" s="8">
        <f t="shared" si="8"/>
        <v>25</v>
      </c>
      <c r="G91" s="10">
        <v>22</v>
      </c>
      <c r="H91" s="10">
        <v>3</v>
      </c>
      <c r="I91" s="10">
        <v>0</v>
      </c>
      <c r="J91" s="10">
        <v>0</v>
      </c>
      <c r="K91" s="8">
        <f t="shared" si="9"/>
        <v>25</v>
      </c>
      <c r="L91" s="10">
        <v>0</v>
      </c>
      <c r="M91" s="154">
        <v>1</v>
      </c>
      <c r="N91" s="10">
        <v>1</v>
      </c>
      <c r="O91" s="19">
        <v>0</v>
      </c>
      <c r="P91" s="8">
        <f t="shared" si="10"/>
        <v>2</v>
      </c>
      <c r="Q91" s="10">
        <v>0</v>
      </c>
      <c r="R91" s="10">
        <v>6</v>
      </c>
      <c r="S91" s="10">
        <v>0</v>
      </c>
      <c r="T91" s="10">
        <v>0</v>
      </c>
      <c r="U91" s="8">
        <f t="shared" si="11"/>
        <v>6</v>
      </c>
      <c r="V91" s="8">
        <f t="shared" si="12"/>
        <v>33</v>
      </c>
    </row>
    <row r="92" spans="1:22" ht="21" customHeight="1">
      <c r="A92" s="1" t="s">
        <v>46</v>
      </c>
      <c r="B92" s="10" t="s">
        <v>6</v>
      </c>
      <c r="C92" s="10">
        <v>2</v>
      </c>
      <c r="D92" s="10">
        <v>38</v>
      </c>
      <c r="E92" s="10">
        <v>30</v>
      </c>
      <c r="F92" s="8">
        <f t="shared" si="8"/>
        <v>70</v>
      </c>
      <c r="G92" s="10">
        <v>67</v>
      </c>
      <c r="H92" s="10">
        <v>3</v>
      </c>
      <c r="I92" s="10">
        <v>0</v>
      </c>
      <c r="J92" s="10">
        <v>0</v>
      </c>
      <c r="K92" s="8">
        <f t="shared" si="9"/>
        <v>70</v>
      </c>
      <c r="L92" s="10">
        <v>0</v>
      </c>
      <c r="M92" s="154">
        <v>5</v>
      </c>
      <c r="N92" s="10">
        <v>2</v>
      </c>
      <c r="O92" s="19">
        <v>0</v>
      </c>
      <c r="P92" s="8">
        <f t="shared" si="10"/>
        <v>7</v>
      </c>
      <c r="Q92" s="10">
        <v>0</v>
      </c>
      <c r="R92" s="10">
        <v>9</v>
      </c>
      <c r="S92" s="10">
        <v>0</v>
      </c>
      <c r="T92" s="10">
        <v>0</v>
      </c>
      <c r="U92" s="8">
        <f t="shared" si="11"/>
        <v>9</v>
      </c>
      <c r="V92" s="8">
        <f t="shared" si="12"/>
        <v>86</v>
      </c>
    </row>
    <row r="93" spans="1:22" ht="21" customHeight="1">
      <c r="A93" s="1" t="s">
        <v>47</v>
      </c>
      <c r="B93" s="10" t="s">
        <v>7</v>
      </c>
      <c r="C93" s="10">
        <v>3</v>
      </c>
      <c r="D93" s="10">
        <v>13</v>
      </c>
      <c r="E93" s="10">
        <v>34</v>
      </c>
      <c r="F93" s="8">
        <f t="shared" si="8"/>
        <v>50</v>
      </c>
      <c r="G93" s="10">
        <v>34</v>
      </c>
      <c r="H93" s="10">
        <v>14</v>
      </c>
      <c r="I93" s="10">
        <v>2</v>
      </c>
      <c r="J93" s="10">
        <v>0</v>
      </c>
      <c r="K93" s="8">
        <f t="shared" si="9"/>
        <v>50</v>
      </c>
      <c r="L93" s="10">
        <v>0</v>
      </c>
      <c r="M93" s="154">
        <v>3</v>
      </c>
      <c r="N93" s="10">
        <v>0</v>
      </c>
      <c r="O93" s="19">
        <v>0</v>
      </c>
      <c r="P93" s="8">
        <f t="shared" si="10"/>
        <v>3</v>
      </c>
      <c r="Q93" s="10">
        <v>0</v>
      </c>
      <c r="R93" s="10">
        <v>2</v>
      </c>
      <c r="S93" s="10">
        <v>1</v>
      </c>
      <c r="T93" s="10">
        <v>0</v>
      </c>
      <c r="U93" s="8">
        <f t="shared" si="11"/>
        <v>3</v>
      </c>
      <c r="V93" s="8">
        <f t="shared" si="12"/>
        <v>56</v>
      </c>
    </row>
    <row r="94" spans="1:22" ht="21" customHeight="1">
      <c r="A94" s="1" t="s">
        <v>48</v>
      </c>
      <c r="B94" s="10" t="s">
        <v>9</v>
      </c>
      <c r="C94" s="10">
        <f>SUM(C95:C96)</f>
        <v>21</v>
      </c>
      <c r="D94" s="10">
        <f>SUM(D95:D96)</f>
        <v>53</v>
      </c>
      <c r="E94" s="10">
        <f>SUM(E95:E96)</f>
        <v>12</v>
      </c>
      <c r="F94" s="8">
        <f t="shared" si="8"/>
        <v>86</v>
      </c>
      <c r="G94" s="10">
        <f>SUM(G95:G96)</f>
        <v>83</v>
      </c>
      <c r="H94" s="10">
        <f>SUM(H95:H96)</f>
        <v>3</v>
      </c>
      <c r="I94" s="10">
        <f>SUM(I95:I96)</f>
        <v>0</v>
      </c>
      <c r="J94" s="10">
        <f>SUM(J95:J96)</f>
        <v>0</v>
      </c>
      <c r="K94" s="8">
        <f t="shared" si="9"/>
        <v>86</v>
      </c>
      <c r="L94" s="10">
        <f>SUM(L95:L96)</f>
        <v>0</v>
      </c>
      <c r="M94" s="10">
        <f>SUM(M95:M96)</f>
        <v>1</v>
      </c>
      <c r="N94" s="10">
        <f>SUM(N95:N96)</f>
        <v>0</v>
      </c>
      <c r="O94" s="10">
        <f>SUM(O95:O96)</f>
        <v>0</v>
      </c>
      <c r="P94" s="8">
        <f t="shared" si="10"/>
        <v>1</v>
      </c>
      <c r="Q94" s="10">
        <f>SUM(Q95:Q96)</f>
        <v>0</v>
      </c>
      <c r="R94" s="10">
        <f>SUM(R95:R96)</f>
        <v>0</v>
      </c>
      <c r="S94" s="10">
        <f>SUM(S95:S96)</f>
        <v>0</v>
      </c>
      <c r="T94" s="10">
        <f>SUM(T95:T96)</f>
        <v>0</v>
      </c>
      <c r="U94" s="8">
        <f t="shared" si="11"/>
        <v>0</v>
      </c>
      <c r="V94" s="8">
        <f t="shared" si="12"/>
        <v>87</v>
      </c>
    </row>
    <row r="95" spans="1:22" ht="21" customHeight="1">
      <c r="A95" s="1"/>
      <c r="B95" s="10" t="s">
        <v>174</v>
      </c>
      <c r="C95" s="10">
        <v>1</v>
      </c>
      <c r="D95" s="10">
        <v>25</v>
      </c>
      <c r="E95" s="10">
        <v>12</v>
      </c>
      <c r="F95" s="8">
        <f t="shared" si="8"/>
        <v>38</v>
      </c>
      <c r="G95" s="10">
        <v>35</v>
      </c>
      <c r="H95" s="10">
        <v>3</v>
      </c>
      <c r="I95" s="10">
        <v>0</v>
      </c>
      <c r="J95" s="10">
        <v>0</v>
      </c>
      <c r="K95" s="8">
        <f>SUM(G95:J95)</f>
        <v>38</v>
      </c>
      <c r="L95" s="10">
        <v>0</v>
      </c>
      <c r="M95" s="154">
        <v>1</v>
      </c>
      <c r="N95" s="10">
        <v>0</v>
      </c>
      <c r="O95" s="19">
        <v>0</v>
      </c>
      <c r="P95" s="8">
        <f>SUM(L95:O95)</f>
        <v>1</v>
      </c>
      <c r="Q95" s="10">
        <v>0</v>
      </c>
      <c r="R95" s="10">
        <v>0</v>
      </c>
      <c r="S95" s="10">
        <v>0</v>
      </c>
      <c r="T95" s="10">
        <v>0</v>
      </c>
      <c r="U95" s="8">
        <f t="shared" si="11"/>
        <v>0</v>
      </c>
      <c r="V95" s="8">
        <f>SUM(K95,P95,U95)</f>
        <v>39</v>
      </c>
    </row>
    <row r="96" spans="1:22" ht="21" customHeight="1">
      <c r="A96" s="1"/>
      <c r="B96" s="10" t="s">
        <v>175</v>
      </c>
      <c r="C96" s="10">
        <v>20</v>
      </c>
      <c r="D96" s="10">
        <v>28</v>
      </c>
      <c r="E96" s="10">
        <v>0</v>
      </c>
      <c r="F96" s="8">
        <f t="shared" si="8"/>
        <v>48</v>
      </c>
      <c r="G96" s="10">
        <v>48</v>
      </c>
      <c r="H96" s="10">
        <v>0</v>
      </c>
      <c r="I96" s="10">
        <v>0</v>
      </c>
      <c r="J96" s="10">
        <v>0</v>
      </c>
      <c r="K96" s="8">
        <f t="shared" si="9"/>
        <v>48</v>
      </c>
      <c r="L96" s="10">
        <v>0</v>
      </c>
      <c r="M96" s="154">
        <v>0</v>
      </c>
      <c r="N96" s="10">
        <v>0</v>
      </c>
      <c r="O96" s="19">
        <v>0</v>
      </c>
      <c r="P96" s="8">
        <f t="shared" si="10"/>
        <v>0</v>
      </c>
      <c r="Q96" s="10">
        <v>0</v>
      </c>
      <c r="R96" s="10">
        <v>0</v>
      </c>
      <c r="S96" s="10">
        <v>0</v>
      </c>
      <c r="T96" s="10">
        <v>0</v>
      </c>
      <c r="U96" s="8">
        <f t="shared" si="11"/>
        <v>0</v>
      </c>
      <c r="V96" s="8">
        <f t="shared" si="12"/>
        <v>48</v>
      </c>
    </row>
    <row r="97" spans="1:22" ht="21" customHeight="1">
      <c r="A97" s="1" t="s">
        <v>49</v>
      </c>
      <c r="B97" s="10" t="s">
        <v>10</v>
      </c>
      <c r="C97" s="10">
        <v>0</v>
      </c>
      <c r="D97" s="10">
        <v>13</v>
      </c>
      <c r="E97" s="10">
        <v>10</v>
      </c>
      <c r="F97" s="8">
        <f t="shared" si="8"/>
        <v>23</v>
      </c>
      <c r="G97" s="10">
        <v>22</v>
      </c>
      <c r="H97" s="10">
        <v>1</v>
      </c>
      <c r="I97" s="10">
        <v>0</v>
      </c>
      <c r="J97" s="10">
        <v>0</v>
      </c>
      <c r="K97" s="8">
        <f t="shared" si="9"/>
        <v>23</v>
      </c>
      <c r="L97" s="10">
        <v>0</v>
      </c>
      <c r="M97" s="154">
        <v>1</v>
      </c>
      <c r="N97" s="10">
        <v>0</v>
      </c>
      <c r="O97" s="19">
        <v>0</v>
      </c>
      <c r="P97" s="8">
        <f t="shared" si="10"/>
        <v>1</v>
      </c>
      <c r="Q97" s="10">
        <v>0</v>
      </c>
      <c r="R97" s="10">
        <v>2</v>
      </c>
      <c r="S97" s="10">
        <v>0</v>
      </c>
      <c r="T97" s="10">
        <v>0</v>
      </c>
      <c r="U97" s="8">
        <f t="shared" si="11"/>
        <v>2</v>
      </c>
      <c r="V97" s="8">
        <f t="shared" si="12"/>
        <v>26</v>
      </c>
    </row>
    <row r="98" spans="1:22" ht="21" customHeight="1">
      <c r="A98" s="1" t="s">
        <v>50</v>
      </c>
      <c r="B98" s="10" t="s">
        <v>11</v>
      </c>
      <c r="C98" s="10">
        <v>0</v>
      </c>
      <c r="D98" s="10">
        <v>23</v>
      </c>
      <c r="E98" s="10">
        <v>8</v>
      </c>
      <c r="F98" s="8">
        <f t="shared" si="8"/>
        <v>31</v>
      </c>
      <c r="G98" s="10">
        <v>29</v>
      </c>
      <c r="H98" s="10">
        <v>2</v>
      </c>
      <c r="I98" s="10">
        <v>0</v>
      </c>
      <c r="J98" s="10">
        <v>0</v>
      </c>
      <c r="K98" s="8">
        <f t="shared" si="9"/>
        <v>31</v>
      </c>
      <c r="L98" s="10">
        <v>0</v>
      </c>
      <c r="M98" s="154">
        <v>1</v>
      </c>
      <c r="N98" s="10">
        <v>1</v>
      </c>
      <c r="O98" s="19">
        <v>0</v>
      </c>
      <c r="P98" s="8">
        <f t="shared" si="10"/>
        <v>2</v>
      </c>
      <c r="Q98" s="10">
        <v>0</v>
      </c>
      <c r="R98" s="10">
        <v>2</v>
      </c>
      <c r="S98" s="10">
        <v>0</v>
      </c>
      <c r="T98" s="10">
        <v>0</v>
      </c>
      <c r="U98" s="8">
        <f t="shared" si="11"/>
        <v>2</v>
      </c>
      <c r="V98" s="8">
        <f t="shared" si="12"/>
        <v>35</v>
      </c>
    </row>
    <row r="99" spans="1:22" ht="21" customHeight="1">
      <c r="A99" s="1" t="s">
        <v>51</v>
      </c>
      <c r="B99" s="10" t="s">
        <v>12</v>
      </c>
      <c r="C99" s="10">
        <v>16</v>
      </c>
      <c r="D99" s="10">
        <v>14</v>
      </c>
      <c r="E99" s="10">
        <v>3</v>
      </c>
      <c r="F99" s="8">
        <f t="shared" si="8"/>
        <v>33</v>
      </c>
      <c r="G99" s="10">
        <v>33</v>
      </c>
      <c r="H99" s="10">
        <v>0</v>
      </c>
      <c r="I99" s="10">
        <v>0</v>
      </c>
      <c r="J99" s="10">
        <v>0</v>
      </c>
      <c r="K99" s="8">
        <f t="shared" si="9"/>
        <v>33</v>
      </c>
      <c r="L99" s="10">
        <v>0</v>
      </c>
      <c r="M99" s="154">
        <v>8</v>
      </c>
      <c r="N99" s="10">
        <v>0</v>
      </c>
      <c r="O99" s="19">
        <v>0</v>
      </c>
      <c r="P99" s="8">
        <f t="shared" si="10"/>
        <v>8</v>
      </c>
      <c r="Q99" s="10">
        <v>0</v>
      </c>
      <c r="R99" s="10">
        <v>4</v>
      </c>
      <c r="S99" s="10">
        <v>1</v>
      </c>
      <c r="T99" s="10">
        <v>0</v>
      </c>
      <c r="U99" s="8">
        <f t="shared" si="11"/>
        <v>5</v>
      </c>
      <c r="V99" s="8">
        <f t="shared" si="12"/>
        <v>46</v>
      </c>
    </row>
    <row r="100" spans="1:22" ht="21" customHeight="1">
      <c r="A100" s="1" t="s">
        <v>52</v>
      </c>
      <c r="B100" s="10" t="s">
        <v>13</v>
      </c>
      <c r="C100" s="10">
        <v>0</v>
      </c>
      <c r="D100" s="10">
        <v>9</v>
      </c>
      <c r="E100" s="10">
        <v>15</v>
      </c>
      <c r="F100" s="8">
        <f t="shared" si="8"/>
        <v>24</v>
      </c>
      <c r="G100" s="10">
        <v>20</v>
      </c>
      <c r="H100" s="10">
        <v>2</v>
      </c>
      <c r="I100" s="10">
        <v>2</v>
      </c>
      <c r="J100" s="10">
        <v>0</v>
      </c>
      <c r="K100" s="8">
        <f t="shared" si="9"/>
        <v>24</v>
      </c>
      <c r="L100" s="10">
        <v>0</v>
      </c>
      <c r="M100" s="154">
        <v>1</v>
      </c>
      <c r="N100" s="10">
        <v>1</v>
      </c>
      <c r="O100" s="19">
        <v>0</v>
      </c>
      <c r="P100" s="8">
        <f t="shared" si="10"/>
        <v>2</v>
      </c>
      <c r="Q100" s="10">
        <v>0</v>
      </c>
      <c r="R100" s="10">
        <v>1</v>
      </c>
      <c r="S100" s="10">
        <v>0</v>
      </c>
      <c r="T100" s="10">
        <v>0</v>
      </c>
      <c r="U100" s="8">
        <f t="shared" si="11"/>
        <v>1</v>
      </c>
      <c r="V100" s="8">
        <f t="shared" si="12"/>
        <v>27</v>
      </c>
    </row>
    <row r="101" spans="1:22" ht="21" customHeight="1">
      <c r="A101" s="1" t="s">
        <v>53</v>
      </c>
      <c r="B101" s="10" t="s">
        <v>14</v>
      </c>
      <c r="C101" s="10">
        <v>0</v>
      </c>
      <c r="D101" s="10">
        <v>0</v>
      </c>
      <c r="E101" s="10">
        <v>0</v>
      </c>
      <c r="F101" s="8">
        <f t="shared" si="8"/>
        <v>0</v>
      </c>
      <c r="G101" s="10">
        <v>0</v>
      </c>
      <c r="H101" s="10">
        <v>0</v>
      </c>
      <c r="I101" s="10">
        <v>0</v>
      </c>
      <c r="J101" s="10">
        <v>0</v>
      </c>
      <c r="K101" s="8">
        <f t="shared" si="9"/>
        <v>0</v>
      </c>
      <c r="L101" s="10">
        <v>0</v>
      </c>
      <c r="M101" s="154">
        <v>0</v>
      </c>
      <c r="N101" s="10">
        <v>1</v>
      </c>
      <c r="O101" s="19">
        <v>0</v>
      </c>
      <c r="P101" s="8">
        <f t="shared" si="10"/>
        <v>1</v>
      </c>
      <c r="Q101" s="10">
        <v>0</v>
      </c>
      <c r="R101" s="10">
        <v>0</v>
      </c>
      <c r="S101" s="10">
        <v>2</v>
      </c>
      <c r="T101" s="10">
        <v>0</v>
      </c>
      <c r="U101" s="8">
        <f t="shared" si="11"/>
        <v>2</v>
      </c>
      <c r="V101" s="8">
        <f t="shared" si="12"/>
        <v>3</v>
      </c>
    </row>
    <row r="102" spans="1:22" ht="21" customHeight="1">
      <c r="A102" s="1" t="s">
        <v>54</v>
      </c>
      <c r="B102" s="10" t="s">
        <v>86</v>
      </c>
      <c r="C102" s="10">
        <v>0</v>
      </c>
      <c r="D102" s="10">
        <v>0</v>
      </c>
      <c r="E102" s="10">
        <v>0</v>
      </c>
      <c r="F102" s="8">
        <f t="shared" si="8"/>
        <v>0</v>
      </c>
      <c r="G102" s="10">
        <v>0</v>
      </c>
      <c r="H102" s="10">
        <v>0</v>
      </c>
      <c r="I102" s="10">
        <v>0</v>
      </c>
      <c r="J102" s="10">
        <v>0</v>
      </c>
      <c r="K102" s="8">
        <f t="shared" si="9"/>
        <v>0</v>
      </c>
      <c r="L102" s="10">
        <v>0</v>
      </c>
      <c r="M102" s="154">
        <v>2</v>
      </c>
      <c r="N102" s="10">
        <v>5</v>
      </c>
      <c r="O102" s="19">
        <v>6</v>
      </c>
      <c r="P102" s="8">
        <f t="shared" si="10"/>
        <v>13</v>
      </c>
      <c r="Q102" s="10">
        <v>0</v>
      </c>
      <c r="R102" s="10">
        <v>1</v>
      </c>
      <c r="S102" s="10">
        <v>0</v>
      </c>
      <c r="T102" s="10">
        <v>0</v>
      </c>
      <c r="U102" s="8">
        <f t="shared" si="11"/>
        <v>1</v>
      </c>
      <c r="V102" s="8">
        <f t="shared" si="12"/>
        <v>14</v>
      </c>
    </row>
    <row r="103" spans="1:22" ht="21" customHeight="1">
      <c r="A103" s="81" t="s">
        <v>55</v>
      </c>
      <c r="B103" s="82" t="s">
        <v>15</v>
      </c>
      <c r="C103" s="82">
        <v>0</v>
      </c>
      <c r="D103" s="82">
        <v>0</v>
      </c>
      <c r="E103" s="82">
        <v>0</v>
      </c>
      <c r="F103" s="94">
        <f t="shared" si="8"/>
        <v>0</v>
      </c>
      <c r="G103" s="82">
        <v>0</v>
      </c>
      <c r="H103" s="82">
        <v>0</v>
      </c>
      <c r="I103" s="82">
        <v>0</v>
      </c>
      <c r="J103" s="82">
        <v>0</v>
      </c>
      <c r="K103" s="94">
        <f t="shared" si="9"/>
        <v>0</v>
      </c>
      <c r="L103" s="82">
        <v>0</v>
      </c>
      <c r="M103" s="155">
        <v>2</v>
      </c>
      <c r="N103" s="82">
        <v>13</v>
      </c>
      <c r="O103" s="89">
        <v>0</v>
      </c>
      <c r="P103" s="94">
        <f t="shared" si="10"/>
        <v>15</v>
      </c>
      <c r="Q103" s="82">
        <v>0</v>
      </c>
      <c r="R103" s="82">
        <v>0</v>
      </c>
      <c r="S103" s="82">
        <v>1</v>
      </c>
      <c r="T103" s="82">
        <v>0</v>
      </c>
      <c r="U103" s="8">
        <f t="shared" si="11"/>
        <v>1</v>
      </c>
      <c r="V103" s="94">
        <f t="shared" si="12"/>
        <v>16</v>
      </c>
    </row>
    <row r="104" spans="1:22" ht="21" customHeight="1">
      <c r="A104" s="1" t="s">
        <v>56</v>
      </c>
      <c r="B104" s="10" t="s">
        <v>37</v>
      </c>
      <c r="C104" s="10">
        <v>0</v>
      </c>
      <c r="D104" s="10">
        <v>0</v>
      </c>
      <c r="E104" s="10">
        <v>0</v>
      </c>
      <c r="F104" s="138">
        <f t="shared" si="8"/>
        <v>0</v>
      </c>
      <c r="G104" s="10">
        <v>0</v>
      </c>
      <c r="H104" s="10">
        <v>0</v>
      </c>
      <c r="I104" s="10">
        <v>0</v>
      </c>
      <c r="J104" s="10">
        <v>0</v>
      </c>
      <c r="K104" s="138">
        <f>SUM(G104:J104)</f>
        <v>0</v>
      </c>
      <c r="L104" s="10">
        <v>0</v>
      </c>
      <c r="M104" s="154">
        <v>4</v>
      </c>
      <c r="N104" s="10">
        <v>5</v>
      </c>
      <c r="O104" s="19">
        <v>0</v>
      </c>
      <c r="P104" s="138">
        <f>SUM(L104:O104)</f>
        <v>9</v>
      </c>
      <c r="Q104" s="10">
        <v>0</v>
      </c>
      <c r="R104" s="10">
        <v>3</v>
      </c>
      <c r="S104" s="10">
        <v>0</v>
      </c>
      <c r="T104" s="10">
        <v>0</v>
      </c>
      <c r="U104" s="8">
        <f t="shared" si="11"/>
        <v>3</v>
      </c>
      <c r="V104" s="138">
        <f>SUM(K104,P104,U104)</f>
        <v>12</v>
      </c>
    </row>
    <row r="105" spans="1:23" s="41" customFormat="1" ht="21" customHeight="1">
      <c r="A105" s="81" t="s">
        <v>57</v>
      </c>
      <c r="B105" s="82" t="s">
        <v>246</v>
      </c>
      <c r="C105" s="82">
        <v>0</v>
      </c>
      <c r="D105" s="82">
        <v>0</v>
      </c>
      <c r="E105" s="82">
        <v>0</v>
      </c>
      <c r="F105" s="141">
        <f t="shared" si="8"/>
        <v>0</v>
      </c>
      <c r="G105" s="82">
        <v>0</v>
      </c>
      <c r="H105" s="82">
        <v>0</v>
      </c>
      <c r="I105" s="82">
        <v>0</v>
      </c>
      <c r="J105" s="82">
        <v>0</v>
      </c>
      <c r="K105" s="141">
        <f>SUM(G105:J105)</f>
        <v>0</v>
      </c>
      <c r="L105" s="82">
        <v>0</v>
      </c>
      <c r="M105" s="155">
        <v>6</v>
      </c>
      <c r="N105" s="82">
        <v>1</v>
      </c>
      <c r="O105" s="89">
        <v>0</v>
      </c>
      <c r="P105" s="141">
        <f>SUM(L105:O105)</f>
        <v>7</v>
      </c>
      <c r="Q105" s="82">
        <v>0</v>
      </c>
      <c r="R105" s="82">
        <v>1</v>
      </c>
      <c r="S105" s="82">
        <v>0</v>
      </c>
      <c r="T105" s="82">
        <v>0</v>
      </c>
      <c r="U105" s="94">
        <f t="shared" si="11"/>
        <v>1</v>
      </c>
      <c r="V105" s="141">
        <f>SUM(K105,P105,U105)</f>
        <v>8</v>
      </c>
      <c r="W105" s="13"/>
    </row>
    <row r="106" spans="1:23" s="41" customFormat="1" ht="21" customHeight="1">
      <c r="A106" s="72" t="s">
        <v>58</v>
      </c>
      <c r="B106" s="17" t="s">
        <v>17</v>
      </c>
      <c r="C106" s="17">
        <v>0</v>
      </c>
      <c r="D106" s="17">
        <v>0</v>
      </c>
      <c r="E106" s="17">
        <v>0</v>
      </c>
      <c r="F106" s="16">
        <f>SUM(C106:E106)</f>
        <v>0</v>
      </c>
      <c r="G106" s="17">
        <v>0</v>
      </c>
      <c r="H106" s="17">
        <v>0</v>
      </c>
      <c r="I106" s="17">
        <v>0</v>
      </c>
      <c r="J106" s="17">
        <v>0</v>
      </c>
      <c r="K106" s="16">
        <f>SUM(G106:J106)</f>
        <v>0</v>
      </c>
      <c r="L106" s="17">
        <v>0</v>
      </c>
      <c r="M106" s="156">
        <v>9</v>
      </c>
      <c r="N106" s="17">
        <v>0</v>
      </c>
      <c r="O106" s="20">
        <v>0</v>
      </c>
      <c r="P106" s="16">
        <f>SUM(L106:O106)</f>
        <v>9</v>
      </c>
      <c r="Q106" s="17">
        <v>0</v>
      </c>
      <c r="R106" s="17">
        <v>1</v>
      </c>
      <c r="S106" s="17">
        <v>0</v>
      </c>
      <c r="T106" s="17">
        <v>0</v>
      </c>
      <c r="U106" s="16">
        <f>SUM(Q106:T106)</f>
        <v>1</v>
      </c>
      <c r="V106" s="16">
        <f>SUM(K106,P106,U106)</f>
        <v>10</v>
      </c>
      <c r="W106" s="13"/>
    </row>
    <row r="107" spans="1:23" s="41" customFormat="1" ht="21.75" customHeight="1">
      <c r="A107" s="23"/>
      <c r="B107" s="11"/>
      <c r="C107" s="11"/>
      <c r="D107" s="11"/>
      <c r="E107" s="11"/>
      <c r="F107" s="43"/>
      <c r="G107" s="11"/>
      <c r="H107" s="11"/>
      <c r="I107" s="11"/>
      <c r="J107" s="11"/>
      <c r="K107" s="43"/>
      <c r="L107" s="339" t="s">
        <v>331</v>
      </c>
      <c r="M107" s="348"/>
      <c r="N107" s="95"/>
      <c r="O107" s="96"/>
      <c r="P107" s="43"/>
      <c r="Q107" s="96"/>
      <c r="R107" s="96"/>
      <c r="S107" s="96"/>
      <c r="T107" s="97"/>
      <c r="U107" s="43"/>
      <c r="V107" s="43"/>
      <c r="W107" s="13"/>
    </row>
    <row r="108" spans="1:22" ht="21.75" customHeight="1">
      <c r="A108" s="35" t="s">
        <v>59</v>
      </c>
      <c r="B108" s="9" t="s">
        <v>173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153">
        <v>0</v>
      </c>
      <c r="N108" s="9">
        <v>0</v>
      </c>
      <c r="O108" s="9">
        <v>0</v>
      </c>
      <c r="P108" s="8">
        <f t="shared" si="10"/>
        <v>0</v>
      </c>
      <c r="Q108" s="9">
        <v>0</v>
      </c>
      <c r="R108" s="9">
        <v>2</v>
      </c>
      <c r="S108" s="9">
        <v>0</v>
      </c>
      <c r="T108" s="9">
        <v>0</v>
      </c>
      <c r="U108" s="8">
        <f>SUM(Q108:T108)</f>
        <v>2</v>
      </c>
      <c r="V108" s="8">
        <f t="shared" si="12"/>
        <v>2</v>
      </c>
    </row>
    <row r="109" spans="1:22" ht="21.75" customHeight="1">
      <c r="A109" s="35" t="s">
        <v>60</v>
      </c>
      <c r="B109" s="9" t="s">
        <v>18</v>
      </c>
      <c r="C109" s="9">
        <v>0</v>
      </c>
      <c r="D109" s="9">
        <v>1</v>
      </c>
      <c r="E109" s="9">
        <v>0</v>
      </c>
      <c r="F109" s="8">
        <f aca="true" t="shared" si="13" ref="F109:F115">SUM(C109:E109)</f>
        <v>1</v>
      </c>
      <c r="G109" s="9">
        <v>1</v>
      </c>
      <c r="H109" s="9">
        <v>0</v>
      </c>
      <c r="I109" s="9">
        <v>0</v>
      </c>
      <c r="J109" s="9">
        <v>0</v>
      </c>
      <c r="K109" s="8">
        <f t="shared" si="9"/>
        <v>1</v>
      </c>
      <c r="L109" s="9">
        <v>0</v>
      </c>
      <c r="M109" s="153">
        <v>3</v>
      </c>
      <c r="N109" s="9">
        <v>6</v>
      </c>
      <c r="O109" s="21">
        <v>0</v>
      </c>
      <c r="P109" s="8">
        <f t="shared" si="10"/>
        <v>9</v>
      </c>
      <c r="Q109" s="9">
        <v>4</v>
      </c>
      <c r="R109" s="9">
        <v>2</v>
      </c>
      <c r="S109" s="9">
        <v>0</v>
      </c>
      <c r="T109" s="9">
        <v>0</v>
      </c>
      <c r="U109" s="138">
        <f aca="true" t="shared" si="14" ref="U109:U127">SUM(Q109:T109)</f>
        <v>6</v>
      </c>
      <c r="V109" s="138">
        <f t="shared" si="12"/>
        <v>16</v>
      </c>
    </row>
    <row r="110" spans="1:22" ht="21.75" customHeight="1">
      <c r="A110" s="1" t="s">
        <v>61</v>
      </c>
      <c r="B110" s="10" t="s">
        <v>19</v>
      </c>
      <c r="C110" s="10">
        <v>0</v>
      </c>
      <c r="D110" s="10">
        <v>0</v>
      </c>
      <c r="E110" s="10">
        <v>0</v>
      </c>
      <c r="F110" s="8">
        <f t="shared" si="13"/>
        <v>0</v>
      </c>
      <c r="G110" s="10">
        <v>0</v>
      </c>
      <c r="H110" s="10">
        <v>0</v>
      </c>
      <c r="I110" s="10">
        <v>0</v>
      </c>
      <c r="J110" s="10">
        <v>0</v>
      </c>
      <c r="K110" s="8">
        <f t="shared" si="9"/>
        <v>0</v>
      </c>
      <c r="L110" s="10">
        <v>0</v>
      </c>
      <c r="M110" s="154">
        <v>4</v>
      </c>
      <c r="N110" s="10">
        <v>10</v>
      </c>
      <c r="O110" s="19">
        <v>0</v>
      </c>
      <c r="P110" s="8">
        <f t="shared" si="10"/>
        <v>14</v>
      </c>
      <c r="Q110" s="10">
        <v>0</v>
      </c>
      <c r="R110" s="10">
        <v>0</v>
      </c>
      <c r="S110" s="10">
        <v>1</v>
      </c>
      <c r="T110" s="10">
        <v>0</v>
      </c>
      <c r="U110" s="138">
        <f t="shared" si="14"/>
        <v>1</v>
      </c>
      <c r="V110" s="8">
        <f t="shared" si="12"/>
        <v>15</v>
      </c>
    </row>
    <row r="111" spans="1:22" ht="21.75" customHeight="1">
      <c r="A111" s="1" t="s">
        <v>276</v>
      </c>
      <c r="B111" s="10" t="s">
        <v>109</v>
      </c>
      <c r="C111" s="10">
        <v>0</v>
      </c>
      <c r="D111" s="10">
        <v>0</v>
      </c>
      <c r="E111" s="10">
        <v>0</v>
      </c>
      <c r="F111" s="8">
        <f t="shared" si="13"/>
        <v>0</v>
      </c>
      <c r="G111" s="10">
        <v>0</v>
      </c>
      <c r="H111" s="10">
        <v>0</v>
      </c>
      <c r="I111" s="10">
        <v>0</v>
      </c>
      <c r="J111" s="10">
        <v>0</v>
      </c>
      <c r="K111" s="8">
        <f t="shared" si="9"/>
        <v>0</v>
      </c>
      <c r="L111" s="10">
        <v>0</v>
      </c>
      <c r="M111" s="154">
        <v>0</v>
      </c>
      <c r="N111" s="10">
        <v>1</v>
      </c>
      <c r="O111" s="10">
        <v>0</v>
      </c>
      <c r="P111" s="8">
        <f t="shared" si="10"/>
        <v>1</v>
      </c>
      <c r="Q111" s="10">
        <v>0</v>
      </c>
      <c r="R111" s="10">
        <v>2</v>
      </c>
      <c r="S111" s="10">
        <v>0</v>
      </c>
      <c r="T111" s="10">
        <v>0</v>
      </c>
      <c r="U111" s="138">
        <f t="shared" si="14"/>
        <v>2</v>
      </c>
      <c r="V111" s="8">
        <f t="shared" si="12"/>
        <v>3</v>
      </c>
    </row>
    <row r="112" spans="1:23" s="39" customFormat="1" ht="21.75" customHeight="1">
      <c r="A112" s="1" t="s">
        <v>63</v>
      </c>
      <c r="B112" s="10" t="s">
        <v>42</v>
      </c>
      <c r="C112" s="10">
        <v>1</v>
      </c>
      <c r="D112" s="10">
        <v>15</v>
      </c>
      <c r="E112" s="10">
        <v>4</v>
      </c>
      <c r="F112" s="8">
        <f t="shared" si="13"/>
        <v>20</v>
      </c>
      <c r="G112" s="10">
        <v>17</v>
      </c>
      <c r="H112" s="10">
        <v>3</v>
      </c>
      <c r="I112" s="10">
        <v>0</v>
      </c>
      <c r="J112" s="10">
        <v>0</v>
      </c>
      <c r="K112" s="8">
        <f t="shared" si="9"/>
        <v>20</v>
      </c>
      <c r="L112" s="10">
        <v>0</v>
      </c>
      <c r="M112" s="154">
        <v>0</v>
      </c>
      <c r="N112" s="10">
        <v>1</v>
      </c>
      <c r="O112" s="19">
        <v>0</v>
      </c>
      <c r="P112" s="8">
        <f t="shared" si="10"/>
        <v>1</v>
      </c>
      <c r="Q112" s="10">
        <v>0</v>
      </c>
      <c r="R112" s="10">
        <v>1</v>
      </c>
      <c r="S112" s="10">
        <v>0</v>
      </c>
      <c r="T112" s="10">
        <v>0</v>
      </c>
      <c r="U112" s="138">
        <f t="shared" si="14"/>
        <v>1</v>
      </c>
      <c r="V112" s="8">
        <f t="shared" si="12"/>
        <v>22</v>
      </c>
      <c r="W112" s="38"/>
    </row>
    <row r="113" spans="1:23" s="39" customFormat="1" ht="21.75" customHeight="1">
      <c r="A113" s="1" t="s">
        <v>179</v>
      </c>
      <c r="B113" s="10" t="s">
        <v>137</v>
      </c>
      <c r="C113" s="10">
        <v>0</v>
      </c>
      <c r="D113" s="10">
        <v>0</v>
      </c>
      <c r="E113" s="10">
        <v>0</v>
      </c>
      <c r="F113" s="8">
        <f t="shared" si="13"/>
        <v>0</v>
      </c>
      <c r="G113" s="10">
        <v>0</v>
      </c>
      <c r="H113" s="10">
        <v>0</v>
      </c>
      <c r="I113" s="10">
        <v>0</v>
      </c>
      <c r="J113" s="10">
        <v>0</v>
      </c>
      <c r="K113" s="8">
        <f t="shared" si="9"/>
        <v>0</v>
      </c>
      <c r="L113" s="10">
        <v>0</v>
      </c>
      <c r="M113" s="154">
        <v>0</v>
      </c>
      <c r="N113" s="10">
        <v>1</v>
      </c>
      <c r="O113" s="19">
        <v>0</v>
      </c>
      <c r="P113" s="8">
        <f t="shared" si="10"/>
        <v>1</v>
      </c>
      <c r="Q113" s="10">
        <v>0</v>
      </c>
      <c r="R113" s="10">
        <v>2</v>
      </c>
      <c r="S113" s="10">
        <v>0</v>
      </c>
      <c r="T113" s="10">
        <v>0</v>
      </c>
      <c r="U113" s="138">
        <f t="shared" si="14"/>
        <v>2</v>
      </c>
      <c r="V113" s="8">
        <f t="shared" si="12"/>
        <v>3</v>
      </c>
      <c r="W113" s="38"/>
    </row>
    <row r="114" spans="1:23" s="39" customFormat="1" ht="21.75" customHeight="1">
      <c r="A114" s="1" t="s">
        <v>159</v>
      </c>
      <c r="B114" s="10" t="s">
        <v>103</v>
      </c>
      <c r="C114" s="10">
        <v>0</v>
      </c>
      <c r="D114" s="10">
        <v>0</v>
      </c>
      <c r="E114" s="10">
        <v>0</v>
      </c>
      <c r="F114" s="8">
        <f t="shared" si="13"/>
        <v>0</v>
      </c>
      <c r="G114" s="10">
        <v>0</v>
      </c>
      <c r="H114" s="10">
        <v>0</v>
      </c>
      <c r="I114" s="10">
        <v>0</v>
      </c>
      <c r="J114" s="10">
        <v>0</v>
      </c>
      <c r="K114" s="8">
        <f t="shared" si="9"/>
        <v>0</v>
      </c>
      <c r="L114" s="10">
        <v>0</v>
      </c>
      <c r="M114" s="10">
        <v>0</v>
      </c>
      <c r="N114" s="10">
        <v>1</v>
      </c>
      <c r="O114" s="10">
        <v>0</v>
      </c>
      <c r="P114" s="8">
        <f t="shared" si="10"/>
        <v>1</v>
      </c>
      <c r="Q114" s="10">
        <v>0</v>
      </c>
      <c r="R114" s="10">
        <v>0</v>
      </c>
      <c r="S114" s="10">
        <v>0</v>
      </c>
      <c r="T114" s="10">
        <v>0</v>
      </c>
      <c r="U114" s="138">
        <f t="shared" si="14"/>
        <v>0</v>
      </c>
      <c r="V114" s="8">
        <f t="shared" si="12"/>
        <v>1</v>
      </c>
      <c r="W114" s="38"/>
    </row>
    <row r="115" spans="1:23" s="39" customFormat="1" ht="21.75" customHeight="1">
      <c r="A115" s="1" t="s">
        <v>288</v>
      </c>
      <c r="B115" s="10" t="s">
        <v>182</v>
      </c>
      <c r="C115" s="10">
        <v>0</v>
      </c>
      <c r="D115" s="10">
        <v>0</v>
      </c>
      <c r="E115" s="10">
        <v>0</v>
      </c>
      <c r="F115" s="8">
        <f t="shared" si="13"/>
        <v>0</v>
      </c>
      <c r="G115" s="10">
        <v>0</v>
      </c>
      <c r="H115" s="10">
        <v>0</v>
      </c>
      <c r="I115" s="10">
        <v>0</v>
      </c>
      <c r="J115" s="10">
        <v>0</v>
      </c>
      <c r="K115" s="8">
        <f>SUM(G115:J115)</f>
        <v>0</v>
      </c>
      <c r="L115" s="10">
        <v>0</v>
      </c>
      <c r="M115" s="154">
        <v>0</v>
      </c>
      <c r="N115" s="10">
        <v>1</v>
      </c>
      <c r="O115" s="19">
        <v>0</v>
      </c>
      <c r="P115" s="8">
        <f>SUM(L115:O115)</f>
        <v>1</v>
      </c>
      <c r="Q115" s="10">
        <v>0</v>
      </c>
      <c r="R115" s="10">
        <v>1</v>
      </c>
      <c r="S115" s="10">
        <v>0</v>
      </c>
      <c r="T115" s="10">
        <v>0</v>
      </c>
      <c r="U115" s="138">
        <f>SUM(Q115:T115)</f>
        <v>1</v>
      </c>
      <c r="V115" s="8">
        <f>SUM(K115,P115,U115)</f>
        <v>2</v>
      </c>
      <c r="W115" s="38"/>
    </row>
    <row r="116" spans="1:22" ht="21.75" customHeight="1">
      <c r="A116" s="1" t="s">
        <v>100</v>
      </c>
      <c r="B116" s="10" t="s">
        <v>98</v>
      </c>
      <c r="C116" s="10">
        <v>0</v>
      </c>
      <c r="D116" s="10">
        <v>4</v>
      </c>
      <c r="E116" s="10">
        <v>1</v>
      </c>
      <c r="F116" s="8">
        <f aca="true" t="shared" si="15" ref="F116:F127">SUM(C116:E116)</f>
        <v>5</v>
      </c>
      <c r="G116" s="10">
        <v>4</v>
      </c>
      <c r="H116" s="10">
        <v>1</v>
      </c>
      <c r="I116" s="10">
        <v>0</v>
      </c>
      <c r="J116" s="10">
        <v>0</v>
      </c>
      <c r="K116" s="8">
        <f t="shared" si="9"/>
        <v>5</v>
      </c>
      <c r="L116" s="10">
        <v>0</v>
      </c>
      <c r="M116" s="154">
        <v>0</v>
      </c>
      <c r="N116" s="10">
        <v>0</v>
      </c>
      <c r="O116" s="19">
        <v>0</v>
      </c>
      <c r="P116" s="8">
        <f t="shared" si="10"/>
        <v>0</v>
      </c>
      <c r="Q116" s="10">
        <v>0</v>
      </c>
      <c r="R116" s="10">
        <v>0</v>
      </c>
      <c r="S116" s="10">
        <v>0</v>
      </c>
      <c r="T116" s="10">
        <v>0</v>
      </c>
      <c r="U116" s="138">
        <f t="shared" si="14"/>
        <v>0</v>
      </c>
      <c r="V116" s="8">
        <f t="shared" si="12"/>
        <v>5</v>
      </c>
    </row>
    <row r="117" spans="1:22" ht="21.75" customHeight="1">
      <c r="A117" s="1" t="s">
        <v>101</v>
      </c>
      <c r="B117" s="10" t="s">
        <v>310</v>
      </c>
      <c r="C117" s="10">
        <v>3</v>
      </c>
      <c r="D117" s="10">
        <v>6</v>
      </c>
      <c r="E117" s="10">
        <v>0</v>
      </c>
      <c r="F117" s="8">
        <f t="shared" si="15"/>
        <v>9</v>
      </c>
      <c r="G117" s="10">
        <v>9</v>
      </c>
      <c r="H117" s="10">
        <v>0</v>
      </c>
      <c r="I117" s="10">
        <v>0</v>
      </c>
      <c r="J117" s="10">
        <v>0</v>
      </c>
      <c r="K117" s="8">
        <f t="shared" si="9"/>
        <v>9</v>
      </c>
      <c r="L117" s="10">
        <v>0</v>
      </c>
      <c r="M117" s="154">
        <v>3</v>
      </c>
      <c r="N117" s="10">
        <v>0</v>
      </c>
      <c r="O117" s="19">
        <v>0</v>
      </c>
      <c r="P117" s="8">
        <f t="shared" si="10"/>
        <v>3</v>
      </c>
      <c r="Q117" s="10">
        <v>0</v>
      </c>
      <c r="R117" s="10">
        <v>1</v>
      </c>
      <c r="S117" s="10">
        <v>0</v>
      </c>
      <c r="T117" s="10">
        <v>0</v>
      </c>
      <c r="U117" s="138">
        <f t="shared" si="14"/>
        <v>1</v>
      </c>
      <c r="V117" s="8">
        <f t="shared" si="12"/>
        <v>13</v>
      </c>
    </row>
    <row r="118" spans="1:22" ht="21.75" customHeight="1">
      <c r="A118" s="1" t="s">
        <v>229</v>
      </c>
      <c r="B118" s="590" t="s">
        <v>114</v>
      </c>
      <c r="C118" s="10">
        <v>0</v>
      </c>
      <c r="D118" s="10">
        <v>0</v>
      </c>
      <c r="E118" s="10">
        <v>0</v>
      </c>
      <c r="F118" s="8">
        <f t="shared" si="15"/>
        <v>0</v>
      </c>
      <c r="G118" s="10">
        <v>0</v>
      </c>
      <c r="H118" s="10">
        <v>0</v>
      </c>
      <c r="I118" s="10">
        <v>0</v>
      </c>
      <c r="J118" s="10">
        <v>0</v>
      </c>
      <c r="K118" s="8">
        <f t="shared" si="9"/>
        <v>0</v>
      </c>
      <c r="L118" s="10">
        <v>0</v>
      </c>
      <c r="M118" s="154">
        <v>3</v>
      </c>
      <c r="N118" s="10">
        <v>1</v>
      </c>
      <c r="O118" s="19">
        <v>0</v>
      </c>
      <c r="P118" s="8">
        <f t="shared" si="10"/>
        <v>4</v>
      </c>
      <c r="Q118" s="10">
        <v>0</v>
      </c>
      <c r="R118" s="10">
        <v>1</v>
      </c>
      <c r="S118" s="10">
        <v>0</v>
      </c>
      <c r="T118" s="10">
        <v>0</v>
      </c>
      <c r="U118" s="138">
        <f t="shared" si="14"/>
        <v>1</v>
      </c>
      <c r="V118" s="8">
        <f t="shared" si="12"/>
        <v>5</v>
      </c>
    </row>
    <row r="119" spans="1:22" ht="21.75" customHeight="1">
      <c r="A119" s="1" t="s">
        <v>280</v>
      </c>
      <c r="B119" s="10" t="s">
        <v>102</v>
      </c>
      <c r="C119" s="10">
        <v>0</v>
      </c>
      <c r="D119" s="10">
        <v>0</v>
      </c>
      <c r="E119" s="10">
        <v>0</v>
      </c>
      <c r="F119" s="8">
        <f t="shared" si="15"/>
        <v>0</v>
      </c>
      <c r="G119" s="10">
        <v>0</v>
      </c>
      <c r="H119" s="10">
        <v>0</v>
      </c>
      <c r="I119" s="10">
        <v>0</v>
      </c>
      <c r="J119" s="10">
        <v>0</v>
      </c>
      <c r="K119" s="8">
        <f t="shared" si="9"/>
        <v>0</v>
      </c>
      <c r="L119" s="10">
        <v>0</v>
      </c>
      <c r="M119" s="154">
        <v>1</v>
      </c>
      <c r="N119" s="10">
        <v>1</v>
      </c>
      <c r="O119" s="19">
        <v>0</v>
      </c>
      <c r="P119" s="8">
        <f t="shared" si="10"/>
        <v>2</v>
      </c>
      <c r="Q119" s="10">
        <v>0</v>
      </c>
      <c r="R119" s="10">
        <v>1</v>
      </c>
      <c r="S119" s="10">
        <v>1</v>
      </c>
      <c r="T119" s="10">
        <v>0</v>
      </c>
      <c r="U119" s="138">
        <f t="shared" si="14"/>
        <v>2</v>
      </c>
      <c r="V119" s="8">
        <f t="shared" si="12"/>
        <v>4</v>
      </c>
    </row>
    <row r="120" spans="1:22" ht="21.75" customHeight="1">
      <c r="A120" s="1" t="s">
        <v>279</v>
      </c>
      <c r="B120" s="10" t="s">
        <v>238</v>
      </c>
      <c r="C120" s="10">
        <v>0</v>
      </c>
      <c r="D120" s="10">
        <v>0</v>
      </c>
      <c r="E120" s="10">
        <v>0</v>
      </c>
      <c r="F120" s="8">
        <f t="shared" si="15"/>
        <v>0</v>
      </c>
      <c r="G120" s="10">
        <v>0</v>
      </c>
      <c r="H120" s="10">
        <v>0</v>
      </c>
      <c r="I120" s="10">
        <v>0</v>
      </c>
      <c r="J120" s="10">
        <v>0</v>
      </c>
      <c r="K120" s="8">
        <f t="shared" si="9"/>
        <v>0</v>
      </c>
      <c r="L120" s="10">
        <v>0</v>
      </c>
      <c r="M120" s="154">
        <v>0</v>
      </c>
      <c r="N120" s="10">
        <v>2</v>
      </c>
      <c r="O120" s="19">
        <v>0</v>
      </c>
      <c r="P120" s="8">
        <f t="shared" si="10"/>
        <v>2</v>
      </c>
      <c r="Q120" s="10">
        <v>0</v>
      </c>
      <c r="R120" s="10">
        <v>1</v>
      </c>
      <c r="S120" s="10">
        <v>2</v>
      </c>
      <c r="T120" s="10">
        <v>0</v>
      </c>
      <c r="U120" s="138">
        <f t="shared" si="14"/>
        <v>3</v>
      </c>
      <c r="V120" s="8">
        <f t="shared" si="12"/>
        <v>5</v>
      </c>
    </row>
    <row r="121" spans="1:22" ht="21.75" customHeight="1">
      <c r="A121" s="1" t="s">
        <v>286</v>
      </c>
      <c r="B121" s="590" t="s">
        <v>287</v>
      </c>
      <c r="C121" s="10">
        <v>0</v>
      </c>
      <c r="D121" s="10">
        <v>0</v>
      </c>
      <c r="E121" s="10">
        <v>0</v>
      </c>
      <c r="F121" s="8">
        <f>SUM(C121:E121)</f>
        <v>0</v>
      </c>
      <c r="G121" s="10">
        <v>0</v>
      </c>
      <c r="H121" s="10">
        <v>0</v>
      </c>
      <c r="I121" s="10">
        <v>0</v>
      </c>
      <c r="J121" s="10">
        <v>0</v>
      </c>
      <c r="K121" s="8">
        <f>SUM(G121:J121)</f>
        <v>0</v>
      </c>
      <c r="L121" s="10">
        <v>0</v>
      </c>
      <c r="M121" s="154">
        <v>0</v>
      </c>
      <c r="N121" s="10">
        <v>1</v>
      </c>
      <c r="O121" s="19">
        <v>0</v>
      </c>
      <c r="P121" s="8">
        <f>SUM(L121:O121)</f>
        <v>1</v>
      </c>
      <c r="Q121" s="10">
        <v>0</v>
      </c>
      <c r="R121" s="10">
        <v>1</v>
      </c>
      <c r="S121" s="10">
        <v>0</v>
      </c>
      <c r="T121" s="10">
        <v>0</v>
      </c>
      <c r="U121" s="138">
        <f>SUM(Q121:T121)</f>
        <v>1</v>
      </c>
      <c r="V121" s="8">
        <f>SUM(K121,P121,U121)</f>
        <v>2</v>
      </c>
    </row>
    <row r="122" spans="1:22" ht="21.75" customHeight="1">
      <c r="A122" s="35" t="s">
        <v>64</v>
      </c>
      <c r="B122" s="9" t="s">
        <v>189</v>
      </c>
      <c r="C122" s="9">
        <v>0</v>
      </c>
      <c r="D122" s="9">
        <v>0</v>
      </c>
      <c r="E122" s="9">
        <v>0</v>
      </c>
      <c r="F122" s="8">
        <f t="shared" si="15"/>
        <v>0</v>
      </c>
      <c r="G122" s="9">
        <v>0</v>
      </c>
      <c r="H122" s="9">
        <v>0</v>
      </c>
      <c r="I122" s="9">
        <v>0</v>
      </c>
      <c r="J122" s="9">
        <v>0</v>
      </c>
      <c r="K122" s="8">
        <f t="shared" si="9"/>
        <v>0</v>
      </c>
      <c r="L122" s="9">
        <v>0</v>
      </c>
      <c r="M122" s="153">
        <v>6</v>
      </c>
      <c r="N122" s="9">
        <v>1</v>
      </c>
      <c r="O122" s="21">
        <v>0</v>
      </c>
      <c r="P122" s="8">
        <f t="shared" si="10"/>
        <v>7</v>
      </c>
      <c r="Q122" s="9">
        <v>0</v>
      </c>
      <c r="R122" s="9">
        <v>5</v>
      </c>
      <c r="S122" s="9">
        <v>1</v>
      </c>
      <c r="T122" s="9">
        <v>0</v>
      </c>
      <c r="U122" s="138">
        <f t="shared" si="14"/>
        <v>6</v>
      </c>
      <c r="V122" s="8">
        <f t="shared" si="12"/>
        <v>13</v>
      </c>
    </row>
    <row r="123" spans="1:22" ht="21.75" customHeight="1">
      <c r="A123" s="1" t="s">
        <v>65</v>
      </c>
      <c r="B123" s="10" t="s">
        <v>142</v>
      </c>
      <c r="C123" s="10">
        <v>2</v>
      </c>
      <c r="D123" s="10">
        <v>27</v>
      </c>
      <c r="E123" s="10">
        <v>9</v>
      </c>
      <c r="F123" s="8">
        <f t="shared" si="15"/>
        <v>38</v>
      </c>
      <c r="G123" s="10">
        <v>37</v>
      </c>
      <c r="H123" s="10">
        <v>1</v>
      </c>
      <c r="I123" s="10">
        <v>0</v>
      </c>
      <c r="J123" s="10">
        <v>0</v>
      </c>
      <c r="K123" s="8">
        <f t="shared" si="9"/>
        <v>38</v>
      </c>
      <c r="L123" s="10">
        <v>0</v>
      </c>
      <c r="M123" s="154">
        <v>3</v>
      </c>
      <c r="N123" s="10">
        <v>1</v>
      </c>
      <c r="O123" s="19">
        <v>0</v>
      </c>
      <c r="P123" s="8">
        <f t="shared" si="10"/>
        <v>4</v>
      </c>
      <c r="Q123" s="10">
        <v>1</v>
      </c>
      <c r="R123" s="10">
        <v>1</v>
      </c>
      <c r="S123" s="10">
        <v>0</v>
      </c>
      <c r="T123" s="10">
        <v>0</v>
      </c>
      <c r="U123" s="138">
        <f t="shared" si="14"/>
        <v>2</v>
      </c>
      <c r="V123" s="8">
        <f t="shared" si="12"/>
        <v>44</v>
      </c>
    </row>
    <row r="124" spans="1:22" ht="21.75" customHeight="1">
      <c r="A124" s="1" t="s">
        <v>93</v>
      </c>
      <c r="B124" s="10" t="s">
        <v>195</v>
      </c>
      <c r="C124" s="10">
        <v>0</v>
      </c>
      <c r="D124" s="10">
        <v>18</v>
      </c>
      <c r="E124" s="10">
        <v>8</v>
      </c>
      <c r="F124" s="8">
        <f t="shared" si="15"/>
        <v>26</v>
      </c>
      <c r="G124" s="10">
        <v>25</v>
      </c>
      <c r="H124" s="10">
        <v>0</v>
      </c>
      <c r="I124" s="10">
        <v>1</v>
      </c>
      <c r="J124" s="10">
        <v>0</v>
      </c>
      <c r="K124" s="8">
        <f t="shared" si="9"/>
        <v>26</v>
      </c>
      <c r="L124" s="10">
        <v>0</v>
      </c>
      <c r="M124" s="154">
        <v>0</v>
      </c>
      <c r="N124" s="10">
        <v>0</v>
      </c>
      <c r="O124" s="19">
        <v>0</v>
      </c>
      <c r="P124" s="8">
        <f t="shared" si="10"/>
        <v>0</v>
      </c>
      <c r="Q124" s="10">
        <v>0</v>
      </c>
      <c r="R124" s="10">
        <v>0</v>
      </c>
      <c r="S124" s="10">
        <v>0</v>
      </c>
      <c r="T124" s="10">
        <v>0</v>
      </c>
      <c r="U124" s="138">
        <f t="shared" si="14"/>
        <v>0</v>
      </c>
      <c r="V124" s="8">
        <f t="shared" si="12"/>
        <v>26</v>
      </c>
    </row>
    <row r="125" spans="1:22" ht="21.75" customHeight="1">
      <c r="A125" s="1" t="s">
        <v>66</v>
      </c>
      <c r="B125" s="10" t="s">
        <v>8</v>
      </c>
      <c r="C125" s="10">
        <v>1</v>
      </c>
      <c r="D125" s="10">
        <v>28</v>
      </c>
      <c r="E125" s="10">
        <v>3</v>
      </c>
      <c r="F125" s="8">
        <f t="shared" si="15"/>
        <v>32</v>
      </c>
      <c r="G125" s="10">
        <v>31</v>
      </c>
      <c r="H125" s="10">
        <v>1</v>
      </c>
      <c r="I125" s="10">
        <v>0</v>
      </c>
      <c r="J125" s="10">
        <v>0</v>
      </c>
      <c r="K125" s="8">
        <f t="shared" si="9"/>
        <v>32</v>
      </c>
      <c r="L125" s="10">
        <v>0</v>
      </c>
      <c r="M125" s="154">
        <v>0</v>
      </c>
      <c r="N125" s="10">
        <v>0</v>
      </c>
      <c r="O125" s="19">
        <v>0</v>
      </c>
      <c r="P125" s="8">
        <f t="shared" si="10"/>
        <v>0</v>
      </c>
      <c r="Q125" s="10">
        <v>0</v>
      </c>
      <c r="R125" s="10">
        <v>0</v>
      </c>
      <c r="S125" s="10">
        <v>0</v>
      </c>
      <c r="T125" s="10">
        <v>0</v>
      </c>
      <c r="U125" s="138">
        <f t="shared" si="14"/>
        <v>0</v>
      </c>
      <c r="V125" s="8">
        <f t="shared" si="12"/>
        <v>32</v>
      </c>
    </row>
    <row r="126" spans="1:22" ht="21.75" customHeight="1">
      <c r="A126" s="1" t="s">
        <v>67</v>
      </c>
      <c r="B126" s="10" t="s">
        <v>230</v>
      </c>
      <c r="C126" s="10">
        <f>SUM(C127:C128)</f>
        <v>6</v>
      </c>
      <c r="D126" s="10">
        <f>SUM(D127:D128)</f>
        <v>16</v>
      </c>
      <c r="E126" s="10">
        <f>SUM(E127:E128)</f>
        <v>3</v>
      </c>
      <c r="F126" s="8">
        <f t="shared" si="15"/>
        <v>25</v>
      </c>
      <c r="G126" s="10">
        <f>SUM(G127:G128)</f>
        <v>24</v>
      </c>
      <c r="H126" s="10">
        <f>SUM(H127:H128)</f>
        <v>1</v>
      </c>
      <c r="I126" s="10">
        <f>SUM(I127:I128)</f>
        <v>0</v>
      </c>
      <c r="J126" s="10">
        <f>SUM(J127:J128)</f>
        <v>0</v>
      </c>
      <c r="K126" s="8">
        <f t="shared" si="9"/>
        <v>25</v>
      </c>
      <c r="L126" s="10">
        <f>SUM(L127:L128)</f>
        <v>0</v>
      </c>
      <c r="M126" s="10">
        <f>SUM(M127:M128)</f>
        <v>2</v>
      </c>
      <c r="N126" s="10">
        <f>SUM(N127:N128)</f>
        <v>0</v>
      </c>
      <c r="O126" s="10">
        <f>SUM(O127:O128)</f>
        <v>0</v>
      </c>
      <c r="P126" s="8">
        <f t="shared" si="10"/>
        <v>2</v>
      </c>
      <c r="Q126" s="10">
        <f>SUM(Q127:Q128)</f>
        <v>0</v>
      </c>
      <c r="R126" s="10">
        <f>SUM(R127:R128)</f>
        <v>1</v>
      </c>
      <c r="S126" s="10">
        <f>SUM(S127:S128)</f>
        <v>0</v>
      </c>
      <c r="T126" s="10">
        <f>SUM(T127:T128)</f>
        <v>0</v>
      </c>
      <c r="U126" s="138">
        <f t="shared" si="14"/>
        <v>1</v>
      </c>
      <c r="V126" s="8">
        <f t="shared" si="12"/>
        <v>28</v>
      </c>
    </row>
    <row r="127" spans="1:22" ht="21.75" customHeight="1">
      <c r="A127" s="1"/>
      <c r="B127" s="10" t="s">
        <v>231</v>
      </c>
      <c r="C127" s="10">
        <v>0</v>
      </c>
      <c r="D127" s="10">
        <v>12</v>
      </c>
      <c r="E127" s="10">
        <v>3</v>
      </c>
      <c r="F127" s="8">
        <f t="shared" si="15"/>
        <v>15</v>
      </c>
      <c r="G127" s="10">
        <v>14</v>
      </c>
      <c r="H127" s="10">
        <v>1</v>
      </c>
      <c r="I127" s="10">
        <v>0</v>
      </c>
      <c r="J127" s="10">
        <v>0</v>
      </c>
      <c r="K127" s="8">
        <f>SUM(G127:J127)</f>
        <v>15</v>
      </c>
      <c r="L127" s="10">
        <v>0</v>
      </c>
      <c r="M127" s="154">
        <v>2</v>
      </c>
      <c r="N127" s="10">
        <v>0</v>
      </c>
      <c r="O127" s="19">
        <v>0</v>
      </c>
      <c r="P127" s="8">
        <f>SUM(L127:O127)</f>
        <v>2</v>
      </c>
      <c r="Q127" s="10">
        <v>0</v>
      </c>
      <c r="R127" s="10">
        <v>1</v>
      </c>
      <c r="S127" s="10">
        <v>0</v>
      </c>
      <c r="T127" s="10">
        <v>0</v>
      </c>
      <c r="U127" s="138">
        <f t="shared" si="14"/>
        <v>1</v>
      </c>
      <c r="V127" s="8">
        <f>SUM(K127,P127,U127)</f>
        <v>18</v>
      </c>
    </row>
    <row r="128" spans="1:22" ht="21.75" customHeight="1">
      <c r="A128" s="1"/>
      <c r="B128" s="10" t="s">
        <v>226</v>
      </c>
      <c r="C128" s="10">
        <v>6</v>
      </c>
      <c r="D128" s="10">
        <v>4</v>
      </c>
      <c r="E128" s="10">
        <v>0</v>
      </c>
      <c r="F128" s="8">
        <f>SUM(C128:E128)</f>
        <v>10</v>
      </c>
      <c r="G128" s="10">
        <v>10</v>
      </c>
      <c r="H128" s="10">
        <v>0</v>
      </c>
      <c r="I128" s="10">
        <v>0</v>
      </c>
      <c r="J128" s="10">
        <v>0</v>
      </c>
      <c r="K128" s="8">
        <f>SUM(G128:J128)</f>
        <v>10</v>
      </c>
      <c r="L128" s="10">
        <v>0</v>
      </c>
      <c r="M128" s="154">
        <v>0</v>
      </c>
      <c r="N128" s="10">
        <v>0</v>
      </c>
      <c r="O128" s="10">
        <v>0</v>
      </c>
      <c r="P128" s="8">
        <f>SUM(L128:O128)</f>
        <v>0</v>
      </c>
      <c r="Q128" s="10">
        <v>0</v>
      </c>
      <c r="R128" s="10">
        <v>0</v>
      </c>
      <c r="S128" s="10">
        <v>0</v>
      </c>
      <c r="T128" s="10">
        <v>0</v>
      </c>
      <c r="U128" s="138">
        <f>SUM(Q128:T128)</f>
        <v>0</v>
      </c>
      <c r="V128" s="8">
        <f>SUM(K128,P128,U128)</f>
        <v>10</v>
      </c>
    </row>
    <row r="129" spans="1:22" ht="21.75" customHeight="1">
      <c r="A129" s="1" t="s">
        <v>68</v>
      </c>
      <c r="B129" s="10" t="s">
        <v>232</v>
      </c>
      <c r="C129" s="10">
        <v>5</v>
      </c>
      <c r="D129" s="10">
        <v>1</v>
      </c>
      <c r="E129" s="10">
        <v>0</v>
      </c>
      <c r="F129" s="138">
        <f>SUM(C129:E129)</f>
        <v>6</v>
      </c>
      <c r="G129" s="10">
        <v>6</v>
      </c>
      <c r="H129" s="10">
        <v>0</v>
      </c>
      <c r="I129" s="10">
        <v>0</v>
      </c>
      <c r="J129" s="10">
        <v>0</v>
      </c>
      <c r="K129" s="138">
        <f>SUM(G129:J129)</f>
        <v>6</v>
      </c>
      <c r="L129" s="10">
        <v>0</v>
      </c>
      <c r="M129" s="154">
        <v>1</v>
      </c>
      <c r="N129" s="10">
        <v>0</v>
      </c>
      <c r="O129" s="19">
        <v>0</v>
      </c>
      <c r="P129" s="138">
        <f>SUM(L129:O129)</f>
        <v>1</v>
      </c>
      <c r="Q129" s="10">
        <v>0</v>
      </c>
      <c r="R129" s="10">
        <v>0</v>
      </c>
      <c r="S129" s="10">
        <v>0</v>
      </c>
      <c r="T129" s="10">
        <v>0</v>
      </c>
      <c r="U129" s="138">
        <f>SUM(Q129:T129)</f>
        <v>0</v>
      </c>
      <c r="V129" s="138">
        <f>SUM(K129,P129,U129)</f>
        <v>7</v>
      </c>
    </row>
    <row r="130" spans="1:22" ht="21" customHeight="1">
      <c r="A130" s="130" t="s">
        <v>69</v>
      </c>
      <c r="B130" s="9" t="s">
        <v>193</v>
      </c>
      <c r="C130" s="9">
        <v>0</v>
      </c>
      <c r="D130" s="9">
        <v>0</v>
      </c>
      <c r="E130" s="9">
        <v>0</v>
      </c>
      <c r="F130" s="8">
        <f>SUM(C130:E130)</f>
        <v>0</v>
      </c>
      <c r="G130" s="9">
        <v>0</v>
      </c>
      <c r="H130" s="9">
        <v>0</v>
      </c>
      <c r="I130" s="9">
        <v>0</v>
      </c>
      <c r="J130" s="9">
        <v>0</v>
      </c>
      <c r="K130" s="8">
        <f>SUM(G130:J130)</f>
        <v>0</v>
      </c>
      <c r="L130" s="9">
        <v>0</v>
      </c>
      <c r="M130" s="153">
        <v>3</v>
      </c>
      <c r="N130" s="9">
        <v>1</v>
      </c>
      <c r="O130" s="21">
        <v>0</v>
      </c>
      <c r="P130" s="8">
        <f>SUM(L130:O130)</f>
        <v>4</v>
      </c>
      <c r="Q130" s="9">
        <v>0</v>
      </c>
      <c r="R130" s="9">
        <v>1</v>
      </c>
      <c r="S130" s="9">
        <v>0</v>
      </c>
      <c r="T130" s="9">
        <v>0</v>
      </c>
      <c r="U130" s="8">
        <f>SUM(Q130:T130)</f>
        <v>1</v>
      </c>
      <c r="V130" s="8">
        <f>SUM(K130,P130,U130)</f>
        <v>5</v>
      </c>
    </row>
    <row r="131" spans="1:22" ht="21" customHeight="1">
      <c r="A131" s="35" t="s">
        <v>94</v>
      </c>
      <c r="B131" s="9" t="s">
        <v>192</v>
      </c>
      <c r="C131" s="9">
        <v>0</v>
      </c>
      <c r="D131" s="9">
        <v>0</v>
      </c>
      <c r="E131" s="9">
        <v>0</v>
      </c>
      <c r="F131" s="8">
        <f aca="true" t="shared" si="16" ref="F131:F142">SUM(C131:E131)</f>
        <v>0</v>
      </c>
      <c r="G131" s="9">
        <v>0</v>
      </c>
      <c r="H131" s="9">
        <v>0</v>
      </c>
      <c r="I131" s="9">
        <v>0</v>
      </c>
      <c r="J131" s="9">
        <v>0</v>
      </c>
      <c r="K131" s="8">
        <f aca="true" t="shared" si="17" ref="K131:K142">SUM(G131:J131)</f>
        <v>0</v>
      </c>
      <c r="L131" s="9">
        <v>0</v>
      </c>
      <c r="M131" s="153">
        <v>0</v>
      </c>
      <c r="N131" s="9">
        <v>3</v>
      </c>
      <c r="O131" s="9">
        <v>0</v>
      </c>
      <c r="P131" s="8">
        <f aca="true" t="shared" si="18" ref="P131:P142">SUM(L131:O131)</f>
        <v>3</v>
      </c>
      <c r="Q131" s="9">
        <v>0</v>
      </c>
      <c r="R131" s="9">
        <v>2</v>
      </c>
      <c r="S131" s="9">
        <v>0</v>
      </c>
      <c r="T131" s="9">
        <v>0</v>
      </c>
      <c r="U131" s="8">
        <f aca="true" t="shared" si="19" ref="U131:U148">SUM(Q131:T131)</f>
        <v>2</v>
      </c>
      <c r="V131" s="8">
        <f aca="true" t="shared" si="20" ref="V131:V142">SUM(K131,P131,U131)</f>
        <v>5</v>
      </c>
    </row>
    <row r="132" spans="1:22" ht="21" customHeight="1">
      <c r="A132" s="35" t="s">
        <v>70</v>
      </c>
      <c r="B132" s="9" t="s">
        <v>239</v>
      </c>
      <c r="C132" s="9">
        <v>0</v>
      </c>
      <c r="D132" s="9">
        <v>0</v>
      </c>
      <c r="E132" s="9">
        <v>0</v>
      </c>
      <c r="F132" s="8">
        <f>SUM(C132:E132)</f>
        <v>0</v>
      </c>
      <c r="G132" s="9">
        <v>0</v>
      </c>
      <c r="H132" s="9">
        <v>0</v>
      </c>
      <c r="I132" s="9">
        <v>0</v>
      </c>
      <c r="J132" s="9">
        <v>0</v>
      </c>
      <c r="K132" s="8">
        <f>SUM(G132:J132)</f>
        <v>0</v>
      </c>
      <c r="L132" s="9">
        <v>0</v>
      </c>
      <c r="M132" s="153">
        <v>1</v>
      </c>
      <c r="N132" s="9">
        <v>3</v>
      </c>
      <c r="O132" s="9">
        <v>0</v>
      </c>
      <c r="P132" s="8">
        <f>SUM(L132:O132)</f>
        <v>4</v>
      </c>
      <c r="Q132" s="9">
        <v>0</v>
      </c>
      <c r="R132" s="9">
        <v>1</v>
      </c>
      <c r="S132" s="9">
        <v>0</v>
      </c>
      <c r="T132" s="9">
        <v>0</v>
      </c>
      <c r="U132" s="138">
        <f t="shared" si="19"/>
        <v>1</v>
      </c>
      <c r="V132" s="8">
        <f>SUM(K132,P132,U132)</f>
        <v>5</v>
      </c>
    </row>
    <row r="133" spans="1:22" ht="21" customHeight="1">
      <c r="A133" s="1" t="s">
        <v>183</v>
      </c>
      <c r="B133" s="10" t="s">
        <v>184</v>
      </c>
      <c r="C133" s="10">
        <v>0</v>
      </c>
      <c r="D133" s="10">
        <v>5</v>
      </c>
      <c r="E133" s="10">
        <v>2</v>
      </c>
      <c r="F133" s="8">
        <f t="shared" si="16"/>
        <v>7</v>
      </c>
      <c r="G133" s="10">
        <v>6</v>
      </c>
      <c r="H133" s="10">
        <v>1</v>
      </c>
      <c r="I133" s="10">
        <v>0</v>
      </c>
      <c r="J133" s="10">
        <v>0</v>
      </c>
      <c r="K133" s="8">
        <f t="shared" si="17"/>
        <v>7</v>
      </c>
      <c r="L133" s="10">
        <v>0</v>
      </c>
      <c r="M133" s="154">
        <v>1</v>
      </c>
      <c r="N133" s="10">
        <v>0</v>
      </c>
      <c r="O133" s="10">
        <v>0</v>
      </c>
      <c r="P133" s="8">
        <f t="shared" si="18"/>
        <v>1</v>
      </c>
      <c r="Q133" s="10">
        <v>0</v>
      </c>
      <c r="R133" s="10">
        <v>2</v>
      </c>
      <c r="S133" s="10">
        <v>0</v>
      </c>
      <c r="T133" s="10">
        <v>0</v>
      </c>
      <c r="U133" s="138">
        <f t="shared" si="19"/>
        <v>2</v>
      </c>
      <c r="V133" s="8">
        <f>SUM(K133,P133,U133)</f>
        <v>10</v>
      </c>
    </row>
    <row r="134" spans="1:22" ht="21" customHeight="1">
      <c r="A134" s="1" t="s">
        <v>71</v>
      </c>
      <c r="B134" s="10" t="s">
        <v>111</v>
      </c>
      <c r="C134" s="10">
        <v>0</v>
      </c>
      <c r="D134" s="10">
        <v>0</v>
      </c>
      <c r="E134" s="10">
        <v>0</v>
      </c>
      <c r="F134" s="8">
        <f t="shared" si="16"/>
        <v>0</v>
      </c>
      <c r="G134" s="10">
        <v>0</v>
      </c>
      <c r="H134" s="10">
        <v>0</v>
      </c>
      <c r="I134" s="10">
        <v>0</v>
      </c>
      <c r="J134" s="10">
        <v>0</v>
      </c>
      <c r="K134" s="8">
        <f t="shared" si="17"/>
        <v>0</v>
      </c>
      <c r="L134" s="10">
        <v>0</v>
      </c>
      <c r="M134" s="154">
        <v>15</v>
      </c>
      <c r="N134" s="10">
        <v>1</v>
      </c>
      <c r="O134" s="10">
        <v>0</v>
      </c>
      <c r="P134" s="8">
        <f t="shared" si="18"/>
        <v>16</v>
      </c>
      <c r="Q134" s="10">
        <v>2</v>
      </c>
      <c r="R134" s="10">
        <v>27</v>
      </c>
      <c r="S134" s="10">
        <v>1</v>
      </c>
      <c r="T134" s="10">
        <v>0</v>
      </c>
      <c r="U134" s="138">
        <f t="shared" si="19"/>
        <v>30</v>
      </c>
      <c r="V134" s="8">
        <f t="shared" si="20"/>
        <v>46</v>
      </c>
    </row>
    <row r="135" spans="1:22" ht="21" customHeight="1">
      <c r="A135" s="1" t="s">
        <v>72</v>
      </c>
      <c r="B135" s="10" t="s">
        <v>87</v>
      </c>
      <c r="C135" s="10">
        <v>0</v>
      </c>
      <c r="D135" s="10">
        <v>33</v>
      </c>
      <c r="E135" s="10">
        <v>3</v>
      </c>
      <c r="F135" s="8">
        <f t="shared" si="16"/>
        <v>36</v>
      </c>
      <c r="G135" s="10">
        <v>36</v>
      </c>
      <c r="H135" s="10">
        <v>0</v>
      </c>
      <c r="I135" s="10">
        <v>0</v>
      </c>
      <c r="J135" s="10">
        <v>0</v>
      </c>
      <c r="K135" s="8">
        <f t="shared" si="17"/>
        <v>36</v>
      </c>
      <c r="L135" s="10">
        <v>0</v>
      </c>
      <c r="M135" s="154">
        <v>8</v>
      </c>
      <c r="N135" s="10">
        <v>0</v>
      </c>
      <c r="O135" s="10">
        <v>0</v>
      </c>
      <c r="P135" s="8">
        <f t="shared" si="18"/>
        <v>8</v>
      </c>
      <c r="Q135" s="10">
        <v>1</v>
      </c>
      <c r="R135" s="10">
        <v>2</v>
      </c>
      <c r="S135" s="10">
        <v>0</v>
      </c>
      <c r="T135" s="10">
        <v>0</v>
      </c>
      <c r="U135" s="138">
        <f t="shared" si="19"/>
        <v>3</v>
      </c>
      <c r="V135" s="8">
        <f t="shared" si="20"/>
        <v>47</v>
      </c>
    </row>
    <row r="136" spans="1:22" ht="21" customHeight="1">
      <c r="A136" s="1" t="s">
        <v>73</v>
      </c>
      <c r="B136" s="10" t="s">
        <v>44</v>
      </c>
      <c r="C136" s="10">
        <v>0</v>
      </c>
      <c r="D136" s="10">
        <v>57</v>
      </c>
      <c r="E136" s="10">
        <v>1</v>
      </c>
      <c r="F136" s="138">
        <f t="shared" si="16"/>
        <v>58</v>
      </c>
      <c r="G136" s="10">
        <v>57</v>
      </c>
      <c r="H136" s="10">
        <v>1</v>
      </c>
      <c r="I136" s="10">
        <v>0</v>
      </c>
      <c r="J136" s="10">
        <v>0</v>
      </c>
      <c r="K136" s="138">
        <f t="shared" si="17"/>
        <v>58</v>
      </c>
      <c r="L136" s="10">
        <v>2</v>
      </c>
      <c r="M136" s="154">
        <v>7</v>
      </c>
      <c r="N136" s="10">
        <v>1</v>
      </c>
      <c r="O136" s="19">
        <v>0</v>
      </c>
      <c r="P136" s="138">
        <f t="shared" si="18"/>
        <v>10</v>
      </c>
      <c r="Q136" s="10">
        <v>3</v>
      </c>
      <c r="R136" s="10">
        <v>5</v>
      </c>
      <c r="S136" s="10">
        <v>0</v>
      </c>
      <c r="T136" s="10">
        <v>0</v>
      </c>
      <c r="U136" s="138">
        <f t="shared" si="19"/>
        <v>8</v>
      </c>
      <c r="V136" s="138">
        <f t="shared" si="20"/>
        <v>76</v>
      </c>
    </row>
    <row r="137" spans="1:22" ht="21" customHeight="1">
      <c r="A137" s="35" t="s">
        <v>112</v>
      </c>
      <c r="B137" s="9" t="s">
        <v>113</v>
      </c>
      <c r="C137" s="9">
        <v>1</v>
      </c>
      <c r="D137" s="9">
        <v>41</v>
      </c>
      <c r="E137" s="9">
        <v>1</v>
      </c>
      <c r="F137" s="8">
        <f t="shared" si="16"/>
        <v>43</v>
      </c>
      <c r="G137" s="9">
        <v>43</v>
      </c>
      <c r="H137" s="9">
        <v>0</v>
      </c>
      <c r="I137" s="9">
        <v>0</v>
      </c>
      <c r="J137" s="9">
        <v>0</v>
      </c>
      <c r="K137" s="8">
        <f t="shared" si="17"/>
        <v>43</v>
      </c>
      <c r="L137" s="9">
        <v>0</v>
      </c>
      <c r="M137" s="153">
        <v>0</v>
      </c>
      <c r="N137" s="9">
        <v>0</v>
      </c>
      <c r="O137" s="21">
        <v>0</v>
      </c>
      <c r="P137" s="8">
        <f t="shared" si="18"/>
        <v>0</v>
      </c>
      <c r="Q137" s="9">
        <v>0</v>
      </c>
      <c r="R137" s="9">
        <v>1</v>
      </c>
      <c r="S137" s="9">
        <v>0</v>
      </c>
      <c r="T137" s="9">
        <v>0</v>
      </c>
      <c r="U137" s="138">
        <f t="shared" si="19"/>
        <v>1</v>
      </c>
      <c r="V137" s="8">
        <f t="shared" si="20"/>
        <v>44</v>
      </c>
    </row>
    <row r="138" spans="1:23" s="41" customFormat="1" ht="21" customHeight="1">
      <c r="A138" s="35" t="s">
        <v>117</v>
      </c>
      <c r="B138" s="9" t="s">
        <v>118</v>
      </c>
      <c r="C138" s="9">
        <v>0</v>
      </c>
      <c r="D138" s="9">
        <v>0</v>
      </c>
      <c r="E138" s="9">
        <v>0</v>
      </c>
      <c r="F138" s="8">
        <f t="shared" si="16"/>
        <v>0</v>
      </c>
      <c r="G138" s="9">
        <v>0</v>
      </c>
      <c r="H138" s="9">
        <v>0</v>
      </c>
      <c r="I138" s="9">
        <v>0</v>
      </c>
      <c r="J138" s="9">
        <v>0</v>
      </c>
      <c r="K138" s="8">
        <f t="shared" si="17"/>
        <v>0</v>
      </c>
      <c r="L138" s="9">
        <v>0</v>
      </c>
      <c r="M138" s="153">
        <v>11</v>
      </c>
      <c r="N138" s="9">
        <v>1</v>
      </c>
      <c r="O138" s="21">
        <v>0</v>
      </c>
      <c r="P138" s="8">
        <f t="shared" si="18"/>
        <v>12</v>
      </c>
      <c r="Q138" s="9">
        <v>4</v>
      </c>
      <c r="R138" s="9">
        <v>1</v>
      </c>
      <c r="S138" s="9">
        <v>0</v>
      </c>
      <c r="T138" s="9">
        <v>0</v>
      </c>
      <c r="U138" s="138">
        <f t="shared" si="19"/>
        <v>5</v>
      </c>
      <c r="V138" s="8">
        <f t="shared" si="20"/>
        <v>17</v>
      </c>
      <c r="W138" s="13"/>
    </row>
    <row r="139" spans="1:23" s="41" customFormat="1" ht="21" customHeight="1">
      <c r="A139" s="35" t="s">
        <v>322</v>
      </c>
      <c r="B139" s="9" t="s">
        <v>323</v>
      </c>
      <c r="C139" s="9">
        <v>0</v>
      </c>
      <c r="D139" s="9">
        <v>0</v>
      </c>
      <c r="E139" s="9">
        <v>0</v>
      </c>
      <c r="F139" s="8">
        <f>SUM(C139:E139)</f>
        <v>0</v>
      </c>
      <c r="G139" s="9">
        <v>0</v>
      </c>
      <c r="H139" s="9">
        <v>0</v>
      </c>
      <c r="I139" s="9">
        <v>0</v>
      </c>
      <c r="J139" s="9">
        <v>0</v>
      </c>
      <c r="K139" s="8">
        <f>SUM(G139:J139)</f>
        <v>0</v>
      </c>
      <c r="L139" s="9">
        <v>0</v>
      </c>
      <c r="M139" s="153">
        <v>1</v>
      </c>
      <c r="N139" s="9">
        <v>2</v>
      </c>
      <c r="O139" s="21">
        <v>0</v>
      </c>
      <c r="P139" s="8">
        <f>SUM(L139:O139)</f>
        <v>3</v>
      </c>
      <c r="Q139" s="9">
        <v>0</v>
      </c>
      <c r="R139" s="9">
        <v>2</v>
      </c>
      <c r="S139" s="9">
        <v>0</v>
      </c>
      <c r="T139" s="9">
        <v>0</v>
      </c>
      <c r="U139" s="138">
        <f>SUM(Q139:T139)</f>
        <v>2</v>
      </c>
      <c r="V139" s="8">
        <f>SUM(K139,P139,U139)</f>
        <v>5</v>
      </c>
      <c r="W139" s="13"/>
    </row>
    <row r="140" spans="1:22" ht="21" customHeight="1">
      <c r="A140" s="1" t="s">
        <v>277</v>
      </c>
      <c r="B140" s="10" t="s">
        <v>106</v>
      </c>
      <c r="C140" s="10">
        <v>0</v>
      </c>
      <c r="D140" s="10">
        <v>0</v>
      </c>
      <c r="E140" s="10">
        <v>0</v>
      </c>
      <c r="F140" s="138">
        <f t="shared" si="16"/>
        <v>0</v>
      </c>
      <c r="G140" s="10">
        <v>0</v>
      </c>
      <c r="H140" s="10">
        <v>0</v>
      </c>
      <c r="I140" s="10">
        <v>0</v>
      </c>
      <c r="J140" s="10">
        <v>0</v>
      </c>
      <c r="K140" s="138">
        <f t="shared" si="17"/>
        <v>0</v>
      </c>
      <c r="L140" s="10">
        <v>0</v>
      </c>
      <c r="M140" s="154">
        <v>0</v>
      </c>
      <c r="N140" s="10">
        <v>1</v>
      </c>
      <c r="O140" s="19">
        <v>0</v>
      </c>
      <c r="P140" s="138">
        <f t="shared" si="18"/>
        <v>1</v>
      </c>
      <c r="Q140" s="10">
        <v>0</v>
      </c>
      <c r="R140" s="10">
        <v>1</v>
      </c>
      <c r="S140" s="10">
        <v>2</v>
      </c>
      <c r="T140" s="10">
        <v>0</v>
      </c>
      <c r="U140" s="138">
        <f t="shared" si="19"/>
        <v>3</v>
      </c>
      <c r="V140" s="138">
        <f t="shared" si="20"/>
        <v>4</v>
      </c>
    </row>
    <row r="141" spans="1:22" ht="21" customHeight="1">
      <c r="A141" s="35" t="s">
        <v>283</v>
      </c>
      <c r="B141" s="9" t="s">
        <v>233</v>
      </c>
      <c r="C141" s="9">
        <v>0</v>
      </c>
      <c r="D141" s="9">
        <v>20</v>
      </c>
      <c r="E141" s="9">
        <v>2</v>
      </c>
      <c r="F141" s="8">
        <f t="shared" si="16"/>
        <v>22</v>
      </c>
      <c r="G141" s="9">
        <v>19</v>
      </c>
      <c r="H141" s="9">
        <v>3</v>
      </c>
      <c r="I141" s="9">
        <v>0</v>
      </c>
      <c r="J141" s="9">
        <v>0</v>
      </c>
      <c r="K141" s="8">
        <f t="shared" si="17"/>
        <v>22</v>
      </c>
      <c r="L141" s="9">
        <v>0</v>
      </c>
      <c r="M141" s="153">
        <v>0</v>
      </c>
      <c r="N141" s="9">
        <v>0</v>
      </c>
      <c r="O141" s="21">
        <v>0</v>
      </c>
      <c r="P141" s="8">
        <f t="shared" si="18"/>
        <v>0</v>
      </c>
      <c r="Q141" s="9">
        <v>0</v>
      </c>
      <c r="R141" s="9">
        <v>0</v>
      </c>
      <c r="S141" s="9">
        <v>0</v>
      </c>
      <c r="T141" s="9">
        <v>0</v>
      </c>
      <c r="U141" s="138">
        <f t="shared" si="19"/>
        <v>0</v>
      </c>
      <c r="V141" s="8">
        <f t="shared" si="20"/>
        <v>22</v>
      </c>
    </row>
    <row r="142" spans="1:22" ht="21" customHeight="1">
      <c r="A142" s="1" t="s">
        <v>282</v>
      </c>
      <c r="B142" s="10" t="s">
        <v>141</v>
      </c>
      <c r="C142" s="10">
        <v>0</v>
      </c>
      <c r="D142" s="10">
        <v>15</v>
      </c>
      <c r="E142" s="10">
        <v>2</v>
      </c>
      <c r="F142" s="138">
        <f t="shared" si="16"/>
        <v>17</v>
      </c>
      <c r="G142" s="10">
        <v>17</v>
      </c>
      <c r="H142" s="10">
        <v>0</v>
      </c>
      <c r="I142" s="10">
        <v>0</v>
      </c>
      <c r="J142" s="10">
        <v>0</v>
      </c>
      <c r="K142" s="138">
        <f t="shared" si="17"/>
        <v>17</v>
      </c>
      <c r="L142" s="10">
        <v>0</v>
      </c>
      <c r="M142" s="154">
        <v>0</v>
      </c>
      <c r="N142" s="10">
        <v>0</v>
      </c>
      <c r="O142" s="19">
        <v>0</v>
      </c>
      <c r="P142" s="138">
        <f t="shared" si="18"/>
        <v>0</v>
      </c>
      <c r="Q142" s="10">
        <v>0</v>
      </c>
      <c r="R142" s="10">
        <v>1</v>
      </c>
      <c r="S142" s="10">
        <v>0</v>
      </c>
      <c r="T142" s="10">
        <v>0</v>
      </c>
      <c r="U142" s="138">
        <f t="shared" si="19"/>
        <v>1</v>
      </c>
      <c r="V142" s="138">
        <f t="shared" si="20"/>
        <v>18</v>
      </c>
    </row>
    <row r="143" spans="1:22" ht="21" customHeight="1">
      <c r="A143" s="1" t="s">
        <v>284</v>
      </c>
      <c r="B143" s="10" t="s">
        <v>234</v>
      </c>
      <c r="C143" s="10">
        <v>0</v>
      </c>
      <c r="D143" s="10">
        <v>10</v>
      </c>
      <c r="E143" s="10">
        <v>0</v>
      </c>
      <c r="F143" s="138">
        <f aca="true" t="shared" si="21" ref="F143:F148">SUM(C143:E143)</f>
        <v>10</v>
      </c>
      <c r="G143" s="10">
        <v>10</v>
      </c>
      <c r="H143" s="10">
        <v>0</v>
      </c>
      <c r="I143" s="10">
        <v>0</v>
      </c>
      <c r="J143" s="10">
        <v>0</v>
      </c>
      <c r="K143" s="138">
        <f t="shared" si="9"/>
        <v>10</v>
      </c>
      <c r="L143" s="9">
        <v>0</v>
      </c>
      <c r="M143" s="153">
        <v>0</v>
      </c>
      <c r="N143" s="9">
        <v>0</v>
      </c>
      <c r="O143" s="21">
        <v>0</v>
      </c>
      <c r="P143" s="8">
        <f t="shared" si="10"/>
        <v>0</v>
      </c>
      <c r="Q143" s="9">
        <v>0</v>
      </c>
      <c r="R143" s="9">
        <v>0</v>
      </c>
      <c r="S143" s="9">
        <v>0</v>
      </c>
      <c r="T143" s="9">
        <v>0</v>
      </c>
      <c r="U143" s="138">
        <f t="shared" si="19"/>
        <v>0</v>
      </c>
      <c r="V143" s="8">
        <f t="shared" si="12"/>
        <v>10</v>
      </c>
    </row>
    <row r="144" spans="1:22" ht="21" customHeight="1">
      <c r="A144" s="1" t="s">
        <v>324</v>
      </c>
      <c r="B144" s="10" t="s">
        <v>325</v>
      </c>
      <c r="C144" s="10">
        <v>0</v>
      </c>
      <c r="D144" s="10">
        <v>0</v>
      </c>
      <c r="E144" s="10">
        <v>0</v>
      </c>
      <c r="F144" s="138">
        <f t="shared" si="21"/>
        <v>0</v>
      </c>
      <c r="G144" s="10">
        <v>0</v>
      </c>
      <c r="H144" s="10">
        <v>0</v>
      </c>
      <c r="I144" s="10">
        <v>0</v>
      </c>
      <c r="J144" s="10">
        <v>0</v>
      </c>
      <c r="K144" s="138">
        <f>SUM(G144:J144)</f>
        <v>0</v>
      </c>
      <c r="L144" s="9">
        <v>0</v>
      </c>
      <c r="M144" s="153">
        <v>1</v>
      </c>
      <c r="N144" s="9">
        <v>0</v>
      </c>
      <c r="O144" s="21">
        <v>0</v>
      </c>
      <c r="P144" s="8">
        <f>SUM(L144:O144)</f>
        <v>1</v>
      </c>
      <c r="Q144" s="9">
        <v>0</v>
      </c>
      <c r="R144" s="9">
        <v>1</v>
      </c>
      <c r="S144" s="9">
        <v>0</v>
      </c>
      <c r="T144" s="9">
        <v>0</v>
      </c>
      <c r="U144" s="138">
        <f>SUM(Q144:T144)</f>
        <v>1</v>
      </c>
      <c r="V144" s="8">
        <f>SUM(K144,P144,U144)</f>
        <v>2</v>
      </c>
    </row>
    <row r="145" spans="1:22" ht="21" customHeight="1">
      <c r="A145" s="1" t="s">
        <v>281</v>
      </c>
      <c r="B145" s="10" t="s">
        <v>245</v>
      </c>
      <c r="C145" s="10">
        <v>0</v>
      </c>
      <c r="D145" s="10">
        <v>0</v>
      </c>
      <c r="E145" s="10">
        <v>0</v>
      </c>
      <c r="F145" s="138">
        <f t="shared" si="21"/>
        <v>0</v>
      </c>
      <c r="G145" s="10">
        <v>0</v>
      </c>
      <c r="H145" s="10">
        <v>0</v>
      </c>
      <c r="I145" s="10">
        <v>0</v>
      </c>
      <c r="J145" s="10">
        <v>0</v>
      </c>
      <c r="K145" s="138">
        <f>SUM(G145:J145)</f>
        <v>0</v>
      </c>
      <c r="L145" s="9">
        <v>0</v>
      </c>
      <c r="M145" s="153">
        <v>0</v>
      </c>
      <c r="N145" s="9">
        <v>1</v>
      </c>
      <c r="O145" s="21">
        <v>0</v>
      </c>
      <c r="P145" s="8">
        <f>SUM(L145:O145)</f>
        <v>1</v>
      </c>
      <c r="Q145" s="9">
        <v>0</v>
      </c>
      <c r="R145" s="9">
        <v>0</v>
      </c>
      <c r="S145" s="9">
        <v>0</v>
      </c>
      <c r="T145" s="9">
        <v>0</v>
      </c>
      <c r="U145" s="138">
        <f>SUM(Q145:T145)</f>
        <v>0</v>
      </c>
      <c r="V145" s="8">
        <f>SUM(K145,P145,U145)</f>
        <v>1</v>
      </c>
    </row>
    <row r="146" spans="1:22" ht="21" customHeight="1">
      <c r="A146" s="35" t="s">
        <v>285</v>
      </c>
      <c r="B146" s="603" t="s">
        <v>244</v>
      </c>
      <c r="C146" s="9">
        <v>0</v>
      </c>
      <c r="D146" s="9">
        <v>1</v>
      </c>
      <c r="E146" s="9">
        <v>0</v>
      </c>
      <c r="F146" s="8">
        <f t="shared" si="21"/>
        <v>1</v>
      </c>
      <c r="G146" s="9">
        <v>1</v>
      </c>
      <c r="H146" s="9">
        <v>0</v>
      </c>
      <c r="I146" s="9">
        <v>0</v>
      </c>
      <c r="J146" s="9">
        <v>0</v>
      </c>
      <c r="K146" s="8">
        <f>SUM(G146:J146)</f>
        <v>1</v>
      </c>
      <c r="L146" s="9">
        <v>0</v>
      </c>
      <c r="M146" s="153">
        <v>0</v>
      </c>
      <c r="N146" s="9">
        <v>0</v>
      </c>
      <c r="O146" s="21">
        <v>0</v>
      </c>
      <c r="P146" s="8">
        <f>SUM(L146:O146)</f>
        <v>0</v>
      </c>
      <c r="Q146" s="9">
        <v>0</v>
      </c>
      <c r="R146" s="9">
        <v>0</v>
      </c>
      <c r="S146" s="9">
        <v>0</v>
      </c>
      <c r="T146" s="9">
        <v>0</v>
      </c>
      <c r="U146" s="138">
        <f t="shared" si="19"/>
        <v>0</v>
      </c>
      <c r="V146" s="8">
        <f>SUM(K146,P146,U146)</f>
        <v>1</v>
      </c>
    </row>
    <row r="147" spans="1:22" ht="21" customHeight="1">
      <c r="A147" s="35" t="s">
        <v>278</v>
      </c>
      <c r="B147" s="603" t="s">
        <v>132</v>
      </c>
      <c r="C147" s="9">
        <v>0</v>
      </c>
      <c r="D147" s="9">
        <v>1</v>
      </c>
      <c r="E147" s="9">
        <v>0</v>
      </c>
      <c r="F147" s="8">
        <f t="shared" si="21"/>
        <v>1</v>
      </c>
      <c r="G147" s="9">
        <v>1</v>
      </c>
      <c r="H147" s="9">
        <v>0</v>
      </c>
      <c r="I147" s="9">
        <v>0</v>
      </c>
      <c r="J147" s="9">
        <v>0</v>
      </c>
      <c r="K147" s="8">
        <f>SUM(G147:J147)</f>
        <v>1</v>
      </c>
      <c r="L147" s="9">
        <v>0</v>
      </c>
      <c r="M147" s="153">
        <v>0</v>
      </c>
      <c r="N147" s="9">
        <v>0</v>
      </c>
      <c r="O147" s="21">
        <v>0</v>
      </c>
      <c r="P147" s="8">
        <f>SUM(L147:O147)</f>
        <v>0</v>
      </c>
      <c r="Q147" s="9">
        <v>0</v>
      </c>
      <c r="R147" s="9">
        <v>0</v>
      </c>
      <c r="S147" s="9">
        <v>0</v>
      </c>
      <c r="T147" s="9">
        <v>0</v>
      </c>
      <c r="U147" s="138">
        <f t="shared" si="19"/>
        <v>0</v>
      </c>
      <c r="V147" s="8">
        <f>SUM(K147,P147,U147)</f>
        <v>1</v>
      </c>
    </row>
    <row r="148" spans="1:22" ht="21" customHeight="1">
      <c r="A148" s="1" t="s">
        <v>99</v>
      </c>
      <c r="B148" s="590" t="s">
        <v>133</v>
      </c>
      <c r="C148" s="10">
        <v>0</v>
      </c>
      <c r="D148" s="10">
        <v>3</v>
      </c>
      <c r="E148" s="10">
        <v>1</v>
      </c>
      <c r="F148" s="8">
        <f t="shared" si="21"/>
        <v>4</v>
      </c>
      <c r="G148" s="10">
        <v>4</v>
      </c>
      <c r="H148" s="10">
        <v>0</v>
      </c>
      <c r="I148" s="10">
        <v>0</v>
      </c>
      <c r="J148" s="10">
        <v>0</v>
      </c>
      <c r="K148" s="8">
        <f t="shared" si="9"/>
        <v>4</v>
      </c>
      <c r="L148" s="10">
        <v>0</v>
      </c>
      <c r="M148" s="154">
        <v>1</v>
      </c>
      <c r="N148" s="10">
        <v>1</v>
      </c>
      <c r="O148" s="19">
        <v>0</v>
      </c>
      <c r="P148" s="8">
        <f t="shared" si="10"/>
        <v>2</v>
      </c>
      <c r="Q148" s="10">
        <v>0</v>
      </c>
      <c r="R148" s="10">
        <v>0</v>
      </c>
      <c r="S148" s="10">
        <v>1</v>
      </c>
      <c r="T148" s="10">
        <v>0</v>
      </c>
      <c r="U148" s="138">
        <f t="shared" si="19"/>
        <v>1</v>
      </c>
      <c r="V148" s="8">
        <f t="shared" si="12"/>
        <v>7</v>
      </c>
    </row>
    <row r="149" spans="1:23" s="53" customFormat="1" ht="21" customHeight="1">
      <c r="A149" s="51"/>
      <c r="B149" s="50" t="s">
        <v>88</v>
      </c>
      <c r="C149" s="67">
        <f aca="true" t="shared" si="22" ref="C149:V149">SUM(C129:C148,C97:C126,C86:C94)</f>
        <v>70</v>
      </c>
      <c r="D149" s="67">
        <f t="shared" si="22"/>
        <v>549</v>
      </c>
      <c r="E149" s="67">
        <f t="shared" si="22"/>
        <v>195</v>
      </c>
      <c r="F149" s="67">
        <f t="shared" si="22"/>
        <v>814</v>
      </c>
      <c r="G149" s="67">
        <f t="shared" si="22"/>
        <v>762</v>
      </c>
      <c r="H149" s="67">
        <f t="shared" si="22"/>
        <v>47</v>
      </c>
      <c r="I149" s="67">
        <f t="shared" si="22"/>
        <v>5</v>
      </c>
      <c r="J149" s="67">
        <f t="shared" si="22"/>
        <v>0</v>
      </c>
      <c r="K149" s="67">
        <f t="shared" si="22"/>
        <v>814</v>
      </c>
      <c r="L149" s="67">
        <f t="shared" si="22"/>
        <v>2</v>
      </c>
      <c r="M149" s="67">
        <f t="shared" si="22"/>
        <v>153</v>
      </c>
      <c r="N149" s="67">
        <f t="shared" si="22"/>
        <v>107</v>
      </c>
      <c r="O149" s="67">
        <f t="shared" si="22"/>
        <v>6</v>
      </c>
      <c r="P149" s="67">
        <f t="shared" si="22"/>
        <v>268</v>
      </c>
      <c r="Q149" s="67">
        <f t="shared" si="22"/>
        <v>17</v>
      </c>
      <c r="R149" s="67">
        <f t="shared" si="22"/>
        <v>142</v>
      </c>
      <c r="S149" s="67">
        <f t="shared" si="22"/>
        <v>29</v>
      </c>
      <c r="T149" s="67">
        <f t="shared" si="22"/>
        <v>0</v>
      </c>
      <c r="U149" s="67">
        <f t="shared" si="22"/>
        <v>188</v>
      </c>
      <c r="V149" s="67">
        <f t="shared" si="22"/>
        <v>1270</v>
      </c>
      <c r="W149" s="52"/>
    </row>
    <row r="150" spans="1:23" s="55" customFormat="1" ht="21.75" customHeight="1">
      <c r="A150" s="64"/>
      <c r="B150" s="65" t="s">
        <v>91</v>
      </c>
      <c r="C150" s="66">
        <f aca="true" t="shared" si="23" ref="C150:V150">SUM(C149,C61)</f>
        <v>189</v>
      </c>
      <c r="D150" s="66">
        <f t="shared" si="23"/>
        <v>1238</v>
      </c>
      <c r="E150" s="66">
        <f t="shared" si="23"/>
        <v>943</v>
      </c>
      <c r="F150" s="66">
        <f t="shared" si="23"/>
        <v>2370</v>
      </c>
      <c r="G150" s="66">
        <f t="shared" si="23"/>
        <v>1237</v>
      </c>
      <c r="H150" s="66">
        <f t="shared" si="23"/>
        <v>632</v>
      </c>
      <c r="I150" s="66">
        <f t="shared" si="23"/>
        <v>474</v>
      </c>
      <c r="J150" s="66">
        <f t="shared" si="23"/>
        <v>27</v>
      </c>
      <c r="K150" s="66">
        <f t="shared" si="23"/>
        <v>2370</v>
      </c>
      <c r="L150" s="66">
        <f t="shared" si="23"/>
        <v>13</v>
      </c>
      <c r="M150" s="66">
        <f t="shared" si="23"/>
        <v>413</v>
      </c>
      <c r="N150" s="66">
        <f t="shared" si="23"/>
        <v>352</v>
      </c>
      <c r="O150" s="66">
        <f t="shared" si="23"/>
        <v>37</v>
      </c>
      <c r="P150" s="66">
        <f t="shared" si="23"/>
        <v>815</v>
      </c>
      <c r="Q150" s="66">
        <f t="shared" si="23"/>
        <v>209</v>
      </c>
      <c r="R150" s="66">
        <f t="shared" si="23"/>
        <v>589</v>
      </c>
      <c r="S150" s="66">
        <f t="shared" si="23"/>
        <v>118</v>
      </c>
      <c r="T150" s="66">
        <f t="shared" si="23"/>
        <v>1</v>
      </c>
      <c r="U150" s="66">
        <f t="shared" si="23"/>
        <v>917</v>
      </c>
      <c r="V150" s="66">
        <f t="shared" si="23"/>
        <v>4102</v>
      </c>
      <c r="W150" s="54"/>
    </row>
    <row r="151" spans="2:13" ht="22.5" customHeight="1">
      <c r="B151" s="48" t="s">
        <v>334</v>
      </c>
      <c r="M151" s="339" t="s">
        <v>331</v>
      </c>
    </row>
    <row r="152" ht="24.75" customHeight="1">
      <c r="B152" s="48"/>
    </row>
    <row r="153" ht="24.75" customHeight="1">
      <c r="M153" s="158"/>
    </row>
    <row r="154" ht="24.75" customHeight="1">
      <c r="B154" s="48"/>
    </row>
    <row r="155" spans="2:22" ht="24.75" customHeight="1">
      <c r="B155" s="85"/>
      <c r="N155" s="30"/>
      <c r="O155" s="30"/>
      <c r="P155" s="30"/>
      <c r="Q155" s="30"/>
      <c r="R155" s="30"/>
      <c r="S155" s="30"/>
      <c r="T155" s="30"/>
      <c r="U155" s="30"/>
      <c r="V155" s="30"/>
    </row>
  </sheetData>
  <mergeCells count="18">
    <mergeCell ref="C84:F84"/>
    <mergeCell ref="G84:K84"/>
    <mergeCell ref="L84:P84"/>
    <mergeCell ref="Q84:U84"/>
    <mergeCell ref="A81:V81"/>
    <mergeCell ref="A82:V82"/>
    <mergeCell ref="C83:K83"/>
    <mergeCell ref="L83:P83"/>
    <mergeCell ref="Q83:U83"/>
    <mergeCell ref="A1:V1"/>
    <mergeCell ref="A2:V2"/>
    <mergeCell ref="Q3:U3"/>
    <mergeCell ref="Q4:U4"/>
    <mergeCell ref="C3:K3"/>
    <mergeCell ref="C4:F4"/>
    <mergeCell ref="G4:K4"/>
    <mergeCell ref="L3:P3"/>
    <mergeCell ref="L4:P4"/>
  </mergeCells>
  <printOptions verticalCentered="1"/>
  <pageMargins left="0.2755905511811024" right="0" top="0.3937007874015748" bottom="0" header="0.472440944881889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C14" sqref="C14"/>
    </sheetView>
  </sheetViews>
  <sheetFormatPr defaultColWidth="9.140625" defaultRowHeight="21.75"/>
  <cols>
    <col min="1" max="1" width="32.57421875" style="0" customWidth="1"/>
    <col min="2" max="5" width="7.421875" style="0" customWidth="1"/>
    <col min="6" max="7" width="8.00390625" style="0" hidden="1" customWidth="1"/>
    <col min="8" max="8" width="3.28125" style="273" customWidth="1"/>
    <col min="9" max="9" width="6.57421875" style="0" customWidth="1"/>
    <col min="10" max="10" width="2.7109375" style="0" customWidth="1"/>
    <col min="11" max="11" width="6.7109375" style="0" customWidth="1"/>
    <col min="12" max="12" width="3.140625" style="0" customWidth="1"/>
    <col min="13" max="13" width="6.57421875" style="0" customWidth="1"/>
    <col min="14" max="14" width="3.140625" style="0" customWidth="1"/>
    <col min="15" max="15" width="6.7109375" style="0" customWidth="1"/>
    <col min="16" max="16" width="14.8515625" style="0" customWidth="1"/>
    <col min="17" max="20" width="5.57421875" style="0" customWidth="1"/>
  </cols>
  <sheetData>
    <row r="1" spans="1:15" ht="29.25" customHeight="1">
      <c r="A1" s="724" t="s">
        <v>343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</row>
    <row r="2" spans="1:15" ht="21.75">
      <c r="A2" s="256" t="s">
        <v>122</v>
      </c>
      <c r="B2" s="256" t="s">
        <v>24</v>
      </c>
      <c r="C2" s="256" t="s">
        <v>25</v>
      </c>
      <c r="D2" s="256" t="s">
        <v>26</v>
      </c>
      <c r="E2" s="256" t="s">
        <v>200</v>
      </c>
      <c r="F2" s="275"/>
      <c r="G2" s="275"/>
      <c r="H2" s="725" t="s">
        <v>207</v>
      </c>
      <c r="I2" s="726"/>
      <c r="J2" s="726"/>
      <c r="K2" s="726"/>
      <c r="L2" s="726"/>
      <c r="M2" s="726"/>
      <c r="N2" s="726"/>
      <c r="O2" s="727"/>
    </row>
    <row r="3" spans="1:15" ht="21.75">
      <c r="A3" s="257"/>
      <c r="B3" s="257"/>
      <c r="C3" s="257"/>
      <c r="D3" s="257"/>
      <c r="E3" s="257"/>
      <c r="F3" s="279"/>
      <c r="G3" s="279"/>
      <c r="H3" s="725" t="s">
        <v>211</v>
      </c>
      <c r="I3" s="727"/>
      <c r="J3" s="728" t="s">
        <v>212</v>
      </c>
      <c r="K3" s="727"/>
      <c r="L3" s="728" t="s">
        <v>208</v>
      </c>
      <c r="M3" s="727"/>
      <c r="N3" s="728" t="s">
        <v>220</v>
      </c>
      <c r="O3" s="727"/>
    </row>
    <row r="4" spans="1:15" ht="21.75">
      <c r="A4" s="254" t="s">
        <v>185</v>
      </c>
      <c r="B4" s="254">
        <v>2172</v>
      </c>
      <c r="C4" s="254">
        <v>1031</v>
      </c>
      <c r="D4" s="254">
        <v>1744</v>
      </c>
      <c r="E4" s="254">
        <v>1764</v>
      </c>
      <c r="F4" s="280">
        <f>SUM(C4:E4)</f>
        <v>4539</v>
      </c>
      <c r="G4" s="254">
        <f>SUM(C4:D4)</f>
        <v>2775</v>
      </c>
      <c r="H4" s="287" t="s">
        <v>236</v>
      </c>
      <c r="I4" s="282">
        <f>C4/B4</f>
        <v>0.47467771639042355</v>
      </c>
      <c r="J4" s="287" t="s">
        <v>236</v>
      </c>
      <c r="K4" s="282">
        <f>D4/B4</f>
        <v>0.8029465930018416</v>
      </c>
      <c r="L4" s="287" t="s">
        <v>236</v>
      </c>
      <c r="M4" s="285">
        <f>G4/B4</f>
        <v>1.2776243093922652</v>
      </c>
      <c r="N4" s="287" t="s">
        <v>236</v>
      </c>
      <c r="O4" s="282">
        <f>F4/B4</f>
        <v>2.089779005524862</v>
      </c>
    </row>
    <row r="5" spans="1:15" ht="21.75">
      <c r="A5" s="255" t="s">
        <v>186</v>
      </c>
      <c r="B5" s="255">
        <v>426</v>
      </c>
      <c r="C5" s="255">
        <v>286</v>
      </c>
      <c r="D5" s="255">
        <v>350</v>
      </c>
      <c r="E5" s="255">
        <v>694</v>
      </c>
      <c r="F5" s="280">
        <f aca="true" t="shared" si="0" ref="F5:F11">SUM(C5:E5)</f>
        <v>1330</v>
      </c>
      <c r="G5" s="255">
        <f aca="true" t="shared" si="1" ref="G5:G11">SUM(C5:D5)</f>
        <v>636</v>
      </c>
      <c r="H5" s="288" t="s">
        <v>236</v>
      </c>
      <c r="I5" s="283">
        <f aca="true" t="shared" si="2" ref="I5:I11">C5/B5</f>
        <v>0.6713615023474179</v>
      </c>
      <c r="J5" s="288" t="s">
        <v>236</v>
      </c>
      <c r="K5" s="283">
        <f aca="true" t="shared" si="3" ref="K5:K10">D5/B5</f>
        <v>0.8215962441314554</v>
      </c>
      <c r="L5" s="288" t="s">
        <v>236</v>
      </c>
      <c r="M5" s="286">
        <f aca="true" t="shared" si="4" ref="M5:M11">G5/B5</f>
        <v>1.4929577464788732</v>
      </c>
      <c r="N5" s="288" t="s">
        <v>236</v>
      </c>
      <c r="O5" s="283">
        <f aca="true" t="shared" si="5" ref="O5:O11">F5/B5</f>
        <v>3.1220657276995305</v>
      </c>
    </row>
    <row r="6" spans="1:15" ht="24" customHeight="1">
      <c r="A6" s="255" t="s">
        <v>223</v>
      </c>
      <c r="B6" s="224">
        <v>142</v>
      </c>
      <c r="C6" s="224">
        <v>70</v>
      </c>
      <c r="D6" s="224">
        <v>96</v>
      </c>
      <c r="E6" s="224">
        <v>133</v>
      </c>
      <c r="F6" s="280">
        <f t="shared" si="0"/>
        <v>299</v>
      </c>
      <c r="G6" s="255">
        <f t="shared" si="1"/>
        <v>166</v>
      </c>
      <c r="H6" s="288" t="s">
        <v>236</v>
      </c>
      <c r="I6" s="283">
        <f t="shared" si="2"/>
        <v>0.49295774647887325</v>
      </c>
      <c r="J6" s="288" t="s">
        <v>236</v>
      </c>
      <c r="K6" s="283">
        <f t="shared" si="3"/>
        <v>0.676056338028169</v>
      </c>
      <c r="L6" s="288" t="s">
        <v>236</v>
      </c>
      <c r="M6" s="286">
        <f t="shared" si="4"/>
        <v>1.1690140845070423</v>
      </c>
      <c r="N6" s="288" t="s">
        <v>236</v>
      </c>
      <c r="O6" s="283">
        <f t="shared" si="5"/>
        <v>2.1056338028169015</v>
      </c>
    </row>
    <row r="7" spans="1:15" ht="21.75">
      <c r="A7" s="255" t="s">
        <v>187</v>
      </c>
      <c r="B7" s="255">
        <v>104</v>
      </c>
      <c r="C7" s="255">
        <v>54</v>
      </c>
      <c r="D7" s="255">
        <v>92</v>
      </c>
      <c r="E7" s="255">
        <v>34</v>
      </c>
      <c r="F7" s="280">
        <f t="shared" si="0"/>
        <v>180</v>
      </c>
      <c r="G7" s="255">
        <f t="shared" si="1"/>
        <v>146</v>
      </c>
      <c r="H7" s="288" t="s">
        <v>236</v>
      </c>
      <c r="I7" s="283">
        <f t="shared" si="2"/>
        <v>0.5192307692307693</v>
      </c>
      <c r="J7" s="288" t="s">
        <v>236</v>
      </c>
      <c r="K7" s="283">
        <f t="shared" si="3"/>
        <v>0.8846153846153846</v>
      </c>
      <c r="L7" s="288" t="s">
        <v>236</v>
      </c>
      <c r="M7" s="286">
        <f t="shared" si="4"/>
        <v>1.4038461538461537</v>
      </c>
      <c r="N7" s="288" t="s">
        <v>236</v>
      </c>
      <c r="O7" s="283">
        <f t="shared" si="5"/>
        <v>1.7307692307692308</v>
      </c>
    </row>
    <row r="8" spans="1:15" ht="21.75">
      <c r="A8" s="255" t="s">
        <v>224</v>
      </c>
      <c r="B8" s="293">
        <v>1</v>
      </c>
      <c r="C8" s="255">
        <v>11</v>
      </c>
      <c r="D8" s="255">
        <v>12</v>
      </c>
      <c r="E8" s="255">
        <v>13</v>
      </c>
      <c r="F8" s="280">
        <f t="shared" si="0"/>
        <v>36</v>
      </c>
      <c r="G8" s="255">
        <f t="shared" si="1"/>
        <v>23</v>
      </c>
      <c r="H8" s="288" t="s">
        <v>236</v>
      </c>
      <c r="I8" s="283">
        <f t="shared" si="2"/>
        <v>11</v>
      </c>
      <c r="J8" s="288" t="s">
        <v>236</v>
      </c>
      <c r="K8" s="283">
        <f t="shared" si="3"/>
        <v>12</v>
      </c>
      <c r="L8" s="288" t="s">
        <v>236</v>
      </c>
      <c r="M8" s="286">
        <f t="shared" si="4"/>
        <v>23</v>
      </c>
      <c r="N8" s="288" t="s">
        <v>236</v>
      </c>
      <c r="O8" s="283">
        <f t="shared" si="5"/>
        <v>36</v>
      </c>
    </row>
    <row r="9" spans="1:15" ht="21.75">
      <c r="A9" s="255" t="s">
        <v>96</v>
      </c>
      <c r="B9" s="255">
        <v>7</v>
      </c>
      <c r="C9" s="255">
        <v>6</v>
      </c>
      <c r="D9" s="255">
        <v>11</v>
      </c>
      <c r="E9" s="255">
        <v>4</v>
      </c>
      <c r="F9" s="280">
        <f t="shared" si="0"/>
        <v>21</v>
      </c>
      <c r="G9" s="255">
        <f t="shared" si="1"/>
        <v>17</v>
      </c>
      <c r="H9" s="288" t="s">
        <v>236</v>
      </c>
      <c r="I9" s="283">
        <f t="shared" si="2"/>
        <v>0.8571428571428571</v>
      </c>
      <c r="J9" s="288" t="s">
        <v>236</v>
      </c>
      <c r="K9" s="283">
        <f t="shared" si="3"/>
        <v>1.5714285714285714</v>
      </c>
      <c r="L9" s="288" t="s">
        <v>236</v>
      </c>
      <c r="M9" s="286">
        <f t="shared" si="4"/>
        <v>2.4285714285714284</v>
      </c>
      <c r="N9" s="288" t="s">
        <v>236</v>
      </c>
      <c r="O9" s="283">
        <f t="shared" si="5"/>
        <v>3</v>
      </c>
    </row>
    <row r="10" spans="1:15" ht="21.75">
      <c r="A10" s="255" t="s">
        <v>97</v>
      </c>
      <c r="B10" s="255">
        <v>2</v>
      </c>
      <c r="C10" s="255">
        <v>2</v>
      </c>
      <c r="D10" s="255">
        <v>7</v>
      </c>
      <c r="E10" s="255">
        <v>3</v>
      </c>
      <c r="F10" s="280">
        <f t="shared" si="0"/>
        <v>12</v>
      </c>
      <c r="G10" s="255">
        <f t="shared" si="1"/>
        <v>9</v>
      </c>
      <c r="H10" s="288" t="s">
        <v>236</v>
      </c>
      <c r="I10" s="283">
        <f t="shared" si="2"/>
        <v>1</v>
      </c>
      <c r="J10" s="288" t="s">
        <v>236</v>
      </c>
      <c r="K10" s="283">
        <f t="shared" si="3"/>
        <v>3.5</v>
      </c>
      <c r="L10" s="288" t="s">
        <v>236</v>
      </c>
      <c r="M10" s="286">
        <f t="shared" si="4"/>
        <v>4.5</v>
      </c>
      <c r="N10" s="288" t="s">
        <v>236</v>
      </c>
      <c r="O10" s="283">
        <f t="shared" si="5"/>
        <v>6</v>
      </c>
    </row>
    <row r="11" spans="1:15" s="258" customFormat="1" ht="21.75">
      <c r="A11" s="259" t="s">
        <v>20</v>
      </c>
      <c r="B11" s="259">
        <f>SUM(B4:B10)</f>
        <v>2854</v>
      </c>
      <c r="C11" s="259">
        <f>SUM(C4:C10)</f>
        <v>1460</v>
      </c>
      <c r="D11" s="259">
        <f>SUM(D4:D10)</f>
        <v>2312</v>
      </c>
      <c r="E11" s="259">
        <f>SUM(E4:E10)</f>
        <v>2645</v>
      </c>
      <c r="F11" s="281">
        <f t="shared" si="0"/>
        <v>6417</v>
      </c>
      <c r="G11" s="290">
        <f t="shared" si="1"/>
        <v>3772</v>
      </c>
      <c r="H11" s="289" t="s">
        <v>236</v>
      </c>
      <c r="I11" s="284">
        <f t="shared" si="2"/>
        <v>0.51156271899089</v>
      </c>
      <c r="J11" s="289" t="s">
        <v>236</v>
      </c>
      <c r="K11" s="284">
        <f>D11/B11</f>
        <v>0.8100911002102312</v>
      </c>
      <c r="L11" s="289" t="s">
        <v>236</v>
      </c>
      <c r="M11" s="291">
        <f t="shared" si="4"/>
        <v>1.3216538192011211</v>
      </c>
      <c r="N11" s="289" t="s">
        <v>236</v>
      </c>
      <c r="O11" s="284">
        <f t="shared" si="5"/>
        <v>2.248423265592151</v>
      </c>
    </row>
    <row r="12" spans="1:15" ht="21.75">
      <c r="A12" s="260"/>
      <c r="B12" s="260"/>
      <c r="C12" s="260"/>
      <c r="D12" s="260"/>
      <c r="E12" s="260"/>
      <c r="F12" s="260"/>
      <c r="G12" s="260"/>
      <c r="H12" s="276"/>
      <c r="I12" s="260"/>
      <c r="J12" s="260"/>
      <c r="K12" s="260"/>
      <c r="L12" s="260"/>
      <c r="M12" s="260"/>
      <c r="N12" s="260"/>
      <c r="O12" s="260"/>
    </row>
    <row r="13" spans="4:8" s="212" customFormat="1" ht="21.75">
      <c r="D13" s="339" t="s">
        <v>331</v>
      </c>
      <c r="H13" s="225"/>
    </row>
  </sheetData>
  <mergeCells count="6">
    <mergeCell ref="A1:O1"/>
    <mergeCell ref="H2:O2"/>
    <mergeCell ref="N3:O3"/>
    <mergeCell ref="L3:M3"/>
    <mergeCell ref="J3:K3"/>
    <mergeCell ref="H3:I3"/>
  </mergeCells>
  <printOptions/>
  <pageMargins left="0.5905511811023623" right="0" top="0.984251968503937" bottom="0.7874015748031497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9"/>
  <sheetViews>
    <sheetView workbookViewId="0" topLeftCell="A1">
      <selection activeCell="B10" sqref="B10"/>
    </sheetView>
  </sheetViews>
  <sheetFormatPr defaultColWidth="9.140625" defaultRowHeight="21.75"/>
  <cols>
    <col min="1" max="1" width="4.57421875" style="218" customWidth="1"/>
    <col min="2" max="2" width="44.8515625" style="219" customWidth="1"/>
    <col min="3" max="3" width="5.421875" style="212" customWidth="1"/>
    <col min="4" max="4" width="5.00390625" style="212" customWidth="1"/>
    <col min="5" max="5" width="5.28125" style="219" customWidth="1"/>
    <col min="6" max="6" width="5.8515625" style="212" customWidth="1"/>
    <col min="7" max="7" width="8.7109375" style="212" customWidth="1"/>
    <col min="8" max="8" width="7.140625" style="212" customWidth="1"/>
    <col min="9" max="9" width="5.8515625" style="649" customWidth="1"/>
    <col min="10" max="10" width="6.7109375" style="212" customWidth="1"/>
    <col min="11" max="11" width="6.57421875" style="212" hidden="1" customWidth="1"/>
    <col min="12" max="12" width="7.7109375" style="388" customWidth="1"/>
    <col min="13" max="13" width="5.7109375" style="212" customWidth="1"/>
    <col min="14" max="14" width="0" style="212" hidden="1" customWidth="1"/>
    <col min="15" max="16384" width="9.140625" style="212" customWidth="1"/>
  </cols>
  <sheetData>
    <row r="1" spans="1:12" ht="21.75">
      <c r="A1" s="733" t="s">
        <v>340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</row>
    <row r="2" spans="1:12" ht="21.75">
      <c r="A2" s="220" t="s">
        <v>21</v>
      </c>
      <c r="B2" s="220" t="s">
        <v>0</v>
      </c>
      <c r="C2" s="246" t="s">
        <v>24</v>
      </c>
      <c r="D2" s="246" t="s">
        <v>25</v>
      </c>
      <c r="E2" s="246" t="s">
        <v>26</v>
      </c>
      <c r="F2" s="246" t="s">
        <v>200</v>
      </c>
      <c r="G2" s="729" t="s">
        <v>237</v>
      </c>
      <c r="H2" s="730"/>
      <c r="I2" s="730"/>
      <c r="J2" s="730"/>
      <c r="K2" s="731"/>
      <c r="L2" s="732"/>
    </row>
    <row r="3" spans="1:12" ht="21.75">
      <c r="A3" s="221"/>
      <c r="B3" s="222"/>
      <c r="C3" s="245"/>
      <c r="D3" s="245"/>
      <c r="E3" s="245"/>
      <c r="F3" s="245"/>
      <c r="G3" s="235" t="s">
        <v>211</v>
      </c>
      <c r="H3" s="235" t="s">
        <v>212</v>
      </c>
      <c r="I3" s="637" t="s">
        <v>206</v>
      </c>
      <c r="J3" s="236" t="s">
        <v>208</v>
      </c>
      <c r="K3" s="230"/>
      <c r="L3" s="387" t="s">
        <v>220</v>
      </c>
    </row>
    <row r="4" spans="1:14" ht="21.75">
      <c r="A4" s="216">
        <v>1</v>
      </c>
      <c r="B4" s="217" t="s">
        <v>16</v>
      </c>
      <c r="C4" s="228">
        <v>1</v>
      </c>
      <c r="D4" s="228">
        <v>154</v>
      </c>
      <c r="E4" s="252">
        <v>409</v>
      </c>
      <c r="F4" s="219">
        <v>504</v>
      </c>
      <c r="G4" s="229">
        <f>D4/$C$92</f>
        <v>0.0539593552908199</v>
      </c>
      <c r="H4" s="229">
        <f>E4/$C$92</f>
        <v>0.14330763840224248</v>
      </c>
      <c r="I4" s="638">
        <f>D4+E4</f>
        <v>563</v>
      </c>
      <c r="J4" s="229">
        <f>I4/$C$92</f>
        <v>0.19726699369306236</v>
      </c>
      <c r="K4" s="228">
        <f>SUM(D4:F4)</f>
        <v>1067</v>
      </c>
      <c r="L4" s="229">
        <f>K4/$C$92</f>
        <v>0.3738612473721093</v>
      </c>
      <c r="N4" s="212">
        <f>SUM(C4:F4)</f>
        <v>1068</v>
      </c>
    </row>
    <row r="5" spans="1:14" ht="21.75">
      <c r="A5" s="213">
        <v>2</v>
      </c>
      <c r="B5" s="208" t="s">
        <v>1</v>
      </c>
      <c r="C5" s="224">
        <v>144</v>
      </c>
      <c r="D5" s="224">
        <v>31</v>
      </c>
      <c r="E5" s="208">
        <v>59</v>
      </c>
      <c r="F5" s="224">
        <v>158</v>
      </c>
      <c r="G5" s="229">
        <f aca="true" t="shared" si="0" ref="G5:G72">D5/C5</f>
        <v>0.2152777777777778</v>
      </c>
      <c r="H5" s="229">
        <f aca="true" t="shared" si="1" ref="H5:H72">E5/C5</f>
        <v>0.4097222222222222</v>
      </c>
      <c r="I5" s="639">
        <f aca="true" t="shared" si="2" ref="I5:I72">D5+E5</f>
        <v>90</v>
      </c>
      <c r="J5" s="229">
        <f aca="true" t="shared" si="3" ref="J5:J35">I5/C5</f>
        <v>0.625</v>
      </c>
      <c r="K5" s="224">
        <f aca="true" t="shared" si="4" ref="K5:K72">SUM(D5:F5)</f>
        <v>248</v>
      </c>
      <c r="L5" s="229">
        <f aca="true" t="shared" si="5" ref="L5:L35">K5/C5</f>
        <v>1.7222222222222223</v>
      </c>
      <c r="N5" s="212">
        <f aca="true" t="shared" si="6" ref="N5:N74">SUM(C5:F5)</f>
        <v>392</v>
      </c>
    </row>
    <row r="6" spans="1:14" ht="21.75">
      <c r="A6" s="213">
        <v>3</v>
      </c>
      <c r="B6" s="208" t="s">
        <v>2</v>
      </c>
      <c r="C6" s="224">
        <v>64</v>
      </c>
      <c r="D6" s="224">
        <v>4</v>
      </c>
      <c r="E6" s="208">
        <v>56</v>
      </c>
      <c r="F6" s="224">
        <v>29</v>
      </c>
      <c r="G6" s="229">
        <f t="shared" si="0"/>
        <v>0.0625</v>
      </c>
      <c r="H6" s="229">
        <f t="shared" si="1"/>
        <v>0.875</v>
      </c>
      <c r="I6" s="639">
        <f t="shared" si="2"/>
        <v>60</v>
      </c>
      <c r="J6" s="229">
        <f t="shared" si="3"/>
        <v>0.9375</v>
      </c>
      <c r="K6" s="224">
        <f t="shared" si="4"/>
        <v>89</v>
      </c>
      <c r="L6" s="229">
        <f t="shared" si="5"/>
        <v>1.390625</v>
      </c>
      <c r="N6" s="212">
        <f t="shared" si="6"/>
        <v>153</v>
      </c>
    </row>
    <row r="7" spans="1:14" ht="21.75">
      <c r="A7" s="213">
        <v>4</v>
      </c>
      <c r="B7" s="208" t="s">
        <v>3</v>
      </c>
      <c r="C7" s="224">
        <v>69</v>
      </c>
      <c r="D7" s="224">
        <v>33</v>
      </c>
      <c r="E7" s="208">
        <v>43</v>
      </c>
      <c r="F7" s="224">
        <v>66</v>
      </c>
      <c r="G7" s="229">
        <f t="shared" si="0"/>
        <v>0.4782608695652174</v>
      </c>
      <c r="H7" s="229">
        <f t="shared" si="1"/>
        <v>0.6231884057971014</v>
      </c>
      <c r="I7" s="639">
        <f t="shared" si="2"/>
        <v>76</v>
      </c>
      <c r="J7" s="229">
        <f t="shared" si="3"/>
        <v>1.1014492753623188</v>
      </c>
      <c r="K7" s="224">
        <f t="shared" si="4"/>
        <v>142</v>
      </c>
      <c r="L7" s="229">
        <f t="shared" si="5"/>
        <v>2.0579710144927534</v>
      </c>
      <c r="N7" s="212">
        <f t="shared" si="6"/>
        <v>211</v>
      </c>
    </row>
    <row r="8" spans="1:14" ht="21.75">
      <c r="A8" s="213">
        <v>5</v>
      </c>
      <c r="B8" s="208" t="s">
        <v>4</v>
      </c>
      <c r="C8" s="224">
        <v>158</v>
      </c>
      <c r="D8" s="224">
        <v>14</v>
      </c>
      <c r="E8" s="208">
        <v>41</v>
      </c>
      <c r="F8" s="224">
        <v>27</v>
      </c>
      <c r="G8" s="229">
        <f t="shared" si="0"/>
        <v>0.08860759493670886</v>
      </c>
      <c r="H8" s="229">
        <f t="shared" si="1"/>
        <v>0.25949367088607594</v>
      </c>
      <c r="I8" s="639">
        <f t="shared" si="2"/>
        <v>55</v>
      </c>
      <c r="J8" s="229">
        <f t="shared" si="3"/>
        <v>0.34810126582278483</v>
      </c>
      <c r="K8" s="224">
        <f t="shared" si="4"/>
        <v>82</v>
      </c>
      <c r="L8" s="229">
        <f t="shared" si="5"/>
        <v>0.5189873417721519</v>
      </c>
      <c r="N8" s="212">
        <f t="shared" si="6"/>
        <v>240</v>
      </c>
    </row>
    <row r="9" spans="1:14" ht="21.75">
      <c r="A9" s="213">
        <v>6</v>
      </c>
      <c r="B9" s="208" t="s">
        <v>5</v>
      </c>
      <c r="C9" s="224">
        <v>73</v>
      </c>
      <c r="D9" s="224">
        <v>14</v>
      </c>
      <c r="E9" s="208">
        <v>38</v>
      </c>
      <c r="F9" s="224">
        <v>44</v>
      </c>
      <c r="G9" s="229">
        <f t="shared" si="0"/>
        <v>0.1917808219178082</v>
      </c>
      <c r="H9" s="229">
        <f t="shared" si="1"/>
        <v>0.5205479452054794</v>
      </c>
      <c r="I9" s="639">
        <f t="shared" si="2"/>
        <v>52</v>
      </c>
      <c r="J9" s="229">
        <f t="shared" si="3"/>
        <v>0.7123287671232876</v>
      </c>
      <c r="K9" s="224">
        <f t="shared" si="4"/>
        <v>96</v>
      </c>
      <c r="L9" s="229">
        <f t="shared" si="5"/>
        <v>1.3150684931506849</v>
      </c>
      <c r="N9" s="212">
        <f t="shared" si="6"/>
        <v>169</v>
      </c>
    </row>
    <row r="10" spans="1:14" ht="21.75">
      <c r="A10" s="213">
        <v>7</v>
      </c>
      <c r="B10" s="208" t="s">
        <v>6</v>
      </c>
      <c r="C10" s="224">
        <v>290</v>
      </c>
      <c r="D10" s="224">
        <v>36</v>
      </c>
      <c r="E10" s="208">
        <v>92</v>
      </c>
      <c r="F10" s="224">
        <v>76</v>
      </c>
      <c r="G10" s="229">
        <f t="shared" si="0"/>
        <v>0.12413793103448276</v>
      </c>
      <c r="H10" s="229">
        <f t="shared" si="1"/>
        <v>0.31724137931034485</v>
      </c>
      <c r="I10" s="639">
        <f t="shared" si="2"/>
        <v>128</v>
      </c>
      <c r="J10" s="229">
        <f t="shared" si="3"/>
        <v>0.4413793103448276</v>
      </c>
      <c r="K10" s="224">
        <f t="shared" si="4"/>
        <v>204</v>
      </c>
      <c r="L10" s="229">
        <f t="shared" si="5"/>
        <v>0.7034482758620689</v>
      </c>
      <c r="N10" s="212">
        <f t="shared" si="6"/>
        <v>494</v>
      </c>
    </row>
    <row r="11" spans="1:14" ht="21.75">
      <c r="A11" s="213">
        <v>8</v>
      </c>
      <c r="B11" s="208" t="s">
        <v>7</v>
      </c>
      <c r="C11" s="224">
        <v>284</v>
      </c>
      <c r="D11" s="224">
        <v>61</v>
      </c>
      <c r="E11" s="208">
        <v>216</v>
      </c>
      <c r="F11" s="224">
        <v>59</v>
      </c>
      <c r="G11" s="229">
        <f t="shared" si="0"/>
        <v>0.2147887323943662</v>
      </c>
      <c r="H11" s="229">
        <f t="shared" si="1"/>
        <v>0.7605633802816901</v>
      </c>
      <c r="I11" s="639">
        <f t="shared" si="2"/>
        <v>277</v>
      </c>
      <c r="J11" s="229">
        <f t="shared" si="3"/>
        <v>0.9753521126760564</v>
      </c>
      <c r="K11" s="224">
        <f t="shared" si="4"/>
        <v>336</v>
      </c>
      <c r="L11" s="229">
        <f t="shared" si="5"/>
        <v>1.1830985915492958</v>
      </c>
      <c r="N11" s="212">
        <f t="shared" si="6"/>
        <v>620</v>
      </c>
    </row>
    <row r="12" spans="1:14" ht="21.75">
      <c r="A12" s="213">
        <v>9</v>
      </c>
      <c r="B12" s="208" t="s">
        <v>9</v>
      </c>
      <c r="C12" s="224">
        <f>SUM(C13:C14)</f>
        <v>628</v>
      </c>
      <c r="D12" s="224">
        <f>SUM(D13:D14)</f>
        <v>39</v>
      </c>
      <c r="E12" s="208">
        <f>SUM(E13:E14)</f>
        <v>147</v>
      </c>
      <c r="F12" s="224">
        <f>SUM(F13:F14)</f>
        <v>120</v>
      </c>
      <c r="G12" s="229">
        <f t="shared" si="0"/>
        <v>0.06210191082802548</v>
      </c>
      <c r="H12" s="229">
        <f t="shared" si="1"/>
        <v>0.2340764331210191</v>
      </c>
      <c r="I12" s="639">
        <f t="shared" si="2"/>
        <v>186</v>
      </c>
      <c r="J12" s="229">
        <f t="shared" si="3"/>
        <v>0.2961783439490446</v>
      </c>
      <c r="K12" s="224">
        <f t="shared" si="4"/>
        <v>306</v>
      </c>
      <c r="L12" s="229">
        <f t="shared" si="5"/>
        <v>0.4872611464968153</v>
      </c>
      <c r="N12" s="212">
        <f t="shared" si="6"/>
        <v>934</v>
      </c>
    </row>
    <row r="13" spans="1:14" ht="21.75">
      <c r="A13" s="213"/>
      <c r="B13" s="208" t="s">
        <v>174</v>
      </c>
      <c r="C13" s="224">
        <v>111</v>
      </c>
      <c r="D13" s="224">
        <v>8</v>
      </c>
      <c r="E13" s="208">
        <v>48</v>
      </c>
      <c r="F13" s="224">
        <v>73</v>
      </c>
      <c r="G13" s="229">
        <f t="shared" si="0"/>
        <v>0.07207207207207207</v>
      </c>
      <c r="H13" s="229">
        <f t="shared" si="1"/>
        <v>0.43243243243243246</v>
      </c>
      <c r="I13" s="639">
        <f t="shared" si="2"/>
        <v>56</v>
      </c>
      <c r="J13" s="229">
        <f t="shared" si="3"/>
        <v>0.5045045045045045</v>
      </c>
      <c r="K13" s="224">
        <f t="shared" si="4"/>
        <v>129</v>
      </c>
      <c r="L13" s="229">
        <f t="shared" si="5"/>
        <v>1.162162162162162</v>
      </c>
      <c r="N13" s="212">
        <f t="shared" si="6"/>
        <v>240</v>
      </c>
    </row>
    <row r="14" spans="1:14" ht="21.75">
      <c r="A14" s="213"/>
      <c r="B14" s="208" t="s">
        <v>175</v>
      </c>
      <c r="C14" s="224">
        <v>517</v>
      </c>
      <c r="D14" s="224">
        <v>31</v>
      </c>
      <c r="E14" s="208">
        <v>99</v>
      </c>
      <c r="F14" s="224">
        <v>47</v>
      </c>
      <c r="G14" s="229">
        <f t="shared" si="0"/>
        <v>0.059961315280464215</v>
      </c>
      <c r="H14" s="229">
        <f t="shared" si="1"/>
        <v>0.19148936170212766</v>
      </c>
      <c r="I14" s="639">
        <f t="shared" si="2"/>
        <v>130</v>
      </c>
      <c r="J14" s="229">
        <f t="shared" si="3"/>
        <v>0.2514506769825919</v>
      </c>
      <c r="K14" s="224">
        <f t="shared" si="4"/>
        <v>177</v>
      </c>
      <c r="L14" s="229">
        <f t="shared" si="5"/>
        <v>0.34235976789168276</v>
      </c>
      <c r="N14" s="212">
        <f t="shared" si="6"/>
        <v>694</v>
      </c>
    </row>
    <row r="15" spans="1:14" ht="21.75">
      <c r="A15" s="213">
        <v>10</v>
      </c>
      <c r="B15" s="208" t="s">
        <v>10</v>
      </c>
      <c r="C15" s="224">
        <v>88</v>
      </c>
      <c r="D15" s="224">
        <v>16</v>
      </c>
      <c r="E15" s="208">
        <v>52</v>
      </c>
      <c r="F15" s="224">
        <v>20</v>
      </c>
      <c r="G15" s="229">
        <f t="shared" si="0"/>
        <v>0.18181818181818182</v>
      </c>
      <c r="H15" s="229">
        <f t="shared" si="1"/>
        <v>0.5909090909090909</v>
      </c>
      <c r="I15" s="639">
        <f t="shared" si="2"/>
        <v>68</v>
      </c>
      <c r="J15" s="229">
        <f t="shared" si="3"/>
        <v>0.7727272727272727</v>
      </c>
      <c r="K15" s="224">
        <f t="shared" si="4"/>
        <v>88</v>
      </c>
      <c r="L15" s="229">
        <f t="shared" si="5"/>
        <v>1</v>
      </c>
      <c r="N15" s="212">
        <f t="shared" si="6"/>
        <v>176</v>
      </c>
    </row>
    <row r="16" spans="1:14" ht="21.75">
      <c r="A16" s="213">
        <v>11</v>
      </c>
      <c r="B16" s="208" t="s">
        <v>11</v>
      </c>
      <c r="C16" s="224">
        <v>83</v>
      </c>
      <c r="D16" s="224">
        <v>11</v>
      </c>
      <c r="E16" s="208">
        <v>33</v>
      </c>
      <c r="F16" s="224">
        <v>12</v>
      </c>
      <c r="G16" s="229">
        <f t="shared" si="0"/>
        <v>0.13253012048192772</v>
      </c>
      <c r="H16" s="229">
        <f t="shared" si="1"/>
        <v>0.39759036144578314</v>
      </c>
      <c r="I16" s="639">
        <f t="shared" si="2"/>
        <v>44</v>
      </c>
      <c r="J16" s="229">
        <f t="shared" si="3"/>
        <v>0.5301204819277109</v>
      </c>
      <c r="K16" s="224">
        <f t="shared" si="4"/>
        <v>56</v>
      </c>
      <c r="L16" s="229">
        <f t="shared" si="5"/>
        <v>0.6746987951807228</v>
      </c>
      <c r="N16" s="212">
        <f t="shared" si="6"/>
        <v>139</v>
      </c>
    </row>
    <row r="17" spans="1:14" ht="21.75">
      <c r="A17" s="213">
        <v>12</v>
      </c>
      <c r="B17" s="208" t="s">
        <v>12</v>
      </c>
      <c r="C17" s="224">
        <v>124</v>
      </c>
      <c r="D17" s="224">
        <v>110</v>
      </c>
      <c r="E17" s="208">
        <v>69</v>
      </c>
      <c r="F17" s="224">
        <v>87</v>
      </c>
      <c r="G17" s="229">
        <f t="shared" si="0"/>
        <v>0.8870967741935484</v>
      </c>
      <c r="H17" s="229">
        <f t="shared" si="1"/>
        <v>0.5564516129032258</v>
      </c>
      <c r="I17" s="639">
        <f t="shared" si="2"/>
        <v>179</v>
      </c>
      <c r="J17" s="229">
        <f t="shared" si="3"/>
        <v>1.4435483870967742</v>
      </c>
      <c r="K17" s="224">
        <f t="shared" si="4"/>
        <v>266</v>
      </c>
      <c r="L17" s="229">
        <f t="shared" si="5"/>
        <v>2.1451612903225805</v>
      </c>
      <c r="N17" s="212">
        <f t="shared" si="6"/>
        <v>390</v>
      </c>
    </row>
    <row r="18" spans="1:14" ht="21.75">
      <c r="A18" s="213">
        <v>13</v>
      </c>
      <c r="B18" s="208" t="s">
        <v>13</v>
      </c>
      <c r="C18" s="224">
        <v>90</v>
      </c>
      <c r="D18" s="224">
        <v>23</v>
      </c>
      <c r="E18" s="208">
        <v>57</v>
      </c>
      <c r="F18" s="224">
        <v>28</v>
      </c>
      <c r="G18" s="229">
        <f t="shared" si="0"/>
        <v>0.25555555555555554</v>
      </c>
      <c r="H18" s="229">
        <f t="shared" si="1"/>
        <v>0.6333333333333333</v>
      </c>
      <c r="I18" s="639">
        <f t="shared" si="2"/>
        <v>80</v>
      </c>
      <c r="J18" s="229">
        <f t="shared" si="3"/>
        <v>0.8888888888888888</v>
      </c>
      <c r="K18" s="224">
        <f t="shared" si="4"/>
        <v>108</v>
      </c>
      <c r="L18" s="229">
        <f t="shared" si="5"/>
        <v>1.2</v>
      </c>
      <c r="N18" s="212">
        <f t="shared" si="6"/>
        <v>198</v>
      </c>
    </row>
    <row r="19" spans="1:14" ht="21.75">
      <c r="A19" s="213">
        <v>14</v>
      </c>
      <c r="B19" s="208" t="s">
        <v>14</v>
      </c>
      <c r="C19" s="224">
        <v>2</v>
      </c>
      <c r="D19" s="224">
        <v>25</v>
      </c>
      <c r="E19" s="208">
        <v>38</v>
      </c>
      <c r="F19" s="224">
        <v>6</v>
      </c>
      <c r="G19" s="229">
        <f t="shared" si="0"/>
        <v>12.5</v>
      </c>
      <c r="H19" s="229">
        <f t="shared" si="1"/>
        <v>19</v>
      </c>
      <c r="I19" s="639">
        <f t="shared" si="2"/>
        <v>63</v>
      </c>
      <c r="J19" s="229">
        <f t="shared" si="3"/>
        <v>31.5</v>
      </c>
      <c r="K19" s="224">
        <f t="shared" si="4"/>
        <v>69</v>
      </c>
      <c r="L19" s="229">
        <f t="shared" si="5"/>
        <v>34.5</v>
      </c>
      <c r="N19" s="212">
        <f t="shared" si="6"/>
        <v>71</v>
      </c>
    </row>
    <row r="20" spans="1:14" ht="21.75">
      <c r="A20" s="213">
        <v>15</v>
      </c>
      <c r="B20" s="240" t="s">
        <v>36</v>
      </c>
      <c r="C20" s="224">
        <v>0</v>
      </c>
      <c r="D20" s="224">
        <v>39</v>
      </c>
      <c r="E20" s="208">
        <v>12</v>
      </c>
      <c r="F20" s="224">
        <v>10</v>
      </c>
      <c r="G20" s="229" t="e">
        <f t="shared" si="0"/>
        <v>#DIV/0!</v>
      </c>
      <c r="H20" s="229" t="e">
        <f t="shared" si="1"/>
        <v>#DIV/0!</v>
      </c>
      <c r="I20" s="639">
        <f t="shared" si="2"/>
        <v>51</v>
      </c>
      <c r="J20" s="229" t="e">
        <f t="shared" si="3"/>
        <v>#DIV/0!</v>
      </c>
      <c r="K20" s="226">
        <f t="shared" si="4"/>
        <v>61</v>
      </c>
      <c r="L20" s="229" t="e">
        <f t="shared" si="5"/>
        <v>#DIV/0!</v>
      </c>
      <c r="N20" s="212">
        <f t="shared" si="6"/>
        <v>61</v>
      </c>
    </row>
    <row r="21" spans="1:14" ht="21.75">
      <c r="A21" s="213">
        <v>16</v>
      </c>
      <c r="B21" s="208" t="s">
        <v>15</v>
      </c>
      <c r="C21" s="224">
        <v>0</v>
      </c>
      <c r="D21" s="224">
        <v>80</v>
      </c>
      <c r="E21" s="208">
        <v>44</v>
      </c>
      <c r="F21" s="224">
        <v>89</v>
      </c>
      <c r="G21" s="229" t="e">
        <f t="shared" si="0"/>
        <v>#DIV/0!</v>
      </c>
      <c r="H21" s="229" t="e">
        <f t="shared" si="1"/>
        <v>#DIV/0!</v>
      </c>
      <c r="I21" s="639">
        <f t="shared" si="2"/>
        <v>124</v>
      </c>
      <c r="J21" s="229" t="e">
        <f t="shared" si="3"/>
        <v>#DIV/0!</v>
      </c>
      <c r="K21" s="226">
        <f t="shared" si="4"/>
        <v>213</v>
      </c>
      <c r="L21" s="229" t="e">
        <f t="shared" si="5"/>
        <v>#DIV/0!</v>
      </c>
      <c r="N21" s="212">
        <f t="shared" si="6"/>
        <v>213</v>
      </c>
    </row>
    <row r="22" spans="1:14" ht="21.75">
      <c r="A22" s="213">
        <v>17</v>
      </c>
      <c r="B22" s="208" t="s">
        <v>37</v>
      </c>
      <c r="C22" s="224">
        <v>0</v>
      </c>
      <c r="D22" s="224">
        <v>46</v>
      </c>
      <c r="E22" s="208">
        <v>51</v>
      </c>
      <c r="F22" s="224">
        <v>20</v>
      </c>
      <c r="G22" s="229" t="e">
        <f t="shared" si="0"/>
        <v>#DIV/0!</v>
      </c>
      <c r="H22" s="229" t="e">
        <f t="shared" si="1"/>
        <v>#DIV/0!</v>
      </c>
      <c r="I22" s="639">
        <f t="shared" si="2"/>
        <v>97</v>
      </c>
      <c r="J22" s="229" t="e">
        <f t="shared" si="3"/>
        <v>#DIV/0!</v>
      </c>
      <c r="K22" s="226">
        <f t="shared" si="4"/>
        <v>117</v>
      </c>
      <c r="L22" s="229" t="e">
        <f t="shared" si="5"/>
        <v>#DIV/0!</v>
      </c>
      <c r="N22" s="212">
        <f t="shared" si="6"/>
        <v>117</v>
      </c>
    </row>
    <row r="23" spans="1:14" ht="21.75">
      <c r="A23" s="213">
        <v>18</v>
      </c>
      <c r="B23" s="208" t="s">
        <v>38</v>
      </c>
      <c r="C23" s="224">
        <v>0</v>
      </c>
      <c r="D23" s="224">
        <v>35</v>
      </c>
      <c r="E23" s="208">
        <v>21</v>
      </c>
      <c r="F23" s="224">
        <v>5</v>
      </c>
      <c r="G23" s="229" t="e">
        <f t="shared" si="0"/>
        <v>#DIV/0!</v>
      </c>
      <c r="H23" s="229" t="e">
        <f t="shared" si="1"/>
        <v>#DIV/0!</v>
      </c>
      <c r="I23" s="639">
        <f t="shared" si="2"/>
        <v>56</v>
      </c>
      <c r="J23" s="229" t="e">
        <f t="shared" si="3"/>
        <v>#DIV/0!</v>
      </c>
      <c r="K23" s="226">
        <f t="shared" si="4"/>
        <v>61</v>
      </c>
      <c r="L23" s="229" t="e">
        <f t="shared" si="5"/>
        <v>#DIV/0!</v>
      </c>
      <c r="N23" s="212">
        <f t="shared" si="6"/>
        <v>61</v>
      </c>
    </row>
    <row r="24" spans="1:14" ht="21.75">
      <c r="A24" s="213">
        <v>19</v>
      </c>
      <c r="B24" s="208" t="s">
        <v>17</v>
      </c>
      <c r="C24" s="224">
        <v>0</v>
      </c>
      <c r="D24" s="224">
        <v>50</v>
      </c>
      <c r="E24" s="208">
        <v>44</v>
      </c>
      <c r="F24" s="224">
        <v>6</v>
      </c>
      <c r="G24" s="229" t="e">
        <f t="shared" si="0"/>
        <v>#DIV/0!</v>
      </c>
      <c r="H24" s="229" t="e">
        <f t="shared" si="1"/>
        <v>#DIV/0!</v>
      </c>
      <c r="I24" s="639">
        <f t="shared" si="2"/>
        <v>94</v>
      </c>
      <c r="J24" s="229" t="e">
        <f t="shared" si="3"/>
        <v>#DIV/0!</v>
      </c>
      <c r="K24" s="226">
        <f t="shared" si="4"/>
        <v>100</v>
      </c>
      <c r="L24" s="229" t="e">
        <f t="shared" si="5"/>
        <v>#DIV/0!</v>
      </c>
      <c r="N24" s="212">
        <f t="shared" si="6"/>
        <v>100</v>
      </c>
    </row>
    <row r="25" spans="1:14" ht="21.75">
      <c r="A25" s="213">
        <v>20</v>
      </c>
      <c r="B25" s="208" t="s">
        <v>39</v>
      </c>
      <c r="C25" s="224">
        <v>0</v>
      </c>
      <c r="D25" s="224">
        <v>2</v>
      </c>
      <c r="E25" s="208">
        <v>6</v>
      </c>
      <c r="F25" s="224">
        <v>3</v>
      </c>
      <c r="G25" s="229" t="e">
        <f t="shared" si="0"/>
        <v>#DIV/0!</v>
      </c>
      <c r="H25" s="229" t="e">
        <f t="shared" si="1"/>
        <v>#DIV/0!</v>
      </c>
      <c r="I25" s="639">
        <f t="shared" si="2"/>
        <v>8</v>
      </c>
      <c r="J25" s="229" t="e">
        <f t="shared" si="3"/>
        <v>#DIV/0!</v>
      </c>
      <c r="K25" s="226">
        <f t="shared" si="4"/>
        <v>11</v>
      </c>
      <c r="L25" s="229" t="e">
        <f t="shared" si="5"/>
        <v>#DIV/0!</v>
      </c>
      <c r="N25" s="212">
        <f t="shared" si="6"/>
        <v>11</v>
      </c>
    </row>
    <row r="26" spans="1:14" ht="21.75">
      <c r="A26" s="213">
        <v>21</v>
      </c>
      <c r="B26" s="208" t="s">
        <v>18</v>
      </c>
      <c r="C26" s="224">
        <v>12</v>
      </c>
      <c r="D26" s="224">
        <v>29</v>
      </c>
      <c r="E26" s="208">
        <v>40</v>
      </c>
      <c r="F26" s="224">
        <v>14</v>
      </c>
      <c r="G26" s="229">
        <f t="shared" si="0"/>
        <v>2.4166666666666665</v>
      </c>
      <c r="H26" s="229">
        <f t="shared" si="1"/>
        <v>3.3333333333333335</v>
      </c>
      <c r="I26" s="639">
        <f t="shared" si="2"/>
        <v>69</v>
      </c>
      <c r="J26" s="229">
        <f t="shared" si="3"/>
        <v>5.75</v>
      </c>
      <c r="K26" s="224">
        <f t="shared" si="4"/>
        <v>83</v>
      </c>
      <c r="L26" s="229">
        <f t="shared" si="5"/>
        <v>6.916666666666667</v>
      </c>
      <c r="N26" s="212">
        <f t="shared" si="6"/>
        <v>95</v>
      </c>
    </row>
    <row r="27" spans="1:14" ht="21.75">
      <c r="A27" s="213">
        <v>22</v>
      </c>
      <c r="B27" s="208" t="s">
        <v>19</v>
      </c>
      <c r="C27" s="224">
        <v>0</v>
      </c>
      <c r="D27" s="224">
        <v>50</v>
      </c>
      <c r="E27" s="208">
        <v>63</v>
      </c>
      <c r="F27" s="224">
        <v>14</v>
      </c>
      <c r="G27" s="229" t="e">
        <f t="shared" si="0"/>
        <v>#DIV/0!</v>
      </c>
      <c r="H27" s="229" t="e">
        <f t="shared" si="1"/>
        <v>#DIV/0!</v>
      </c>
      <c r="I27" s="639">
        <f t="shared" si="2"/>
        <v>113</v>
      </c>
      <c r="J27" s="229" t="e">
        <f t="shared" si="3"/>
        <v>#DIV/0!</v>
      </c>
      <c r="K27" s="226">
        <f t="shared" si="4"/>
        <v>127</v>
      </c>
      <c r="L27" s="229" t="e">
        <f t="shared" si="5"/>
        <v>#DIV/0!</v>
      </c>
      <c r="N27" s="212">
        <f t="shared" si="6"/>
        <v>127</v>
      </c>
    </row>
    <row r="28" spans="1:14" ht="21.75">
      <c r="A28" s="213">
        <v>23</v>
      </c>
      <c r="B28" s="208" t="s">
        <v>137</v>
      </c>
      <c r="C28" s="224">
        <v>0</v>
      </c>
      <c r="D28" s="224">
        <v>27</v>
      </c>
      <c r="E28" s="208">
        <v>22</v>
      </c>
      <c r="F28" s="224">
        <v>68</v>
      </c>
      <c r="G28" s="229" t="e">
        <f t="shared" si="0"/>
        <v>#DIV/0!</v>
      </c>
      <c r="H28" s="229" t="e">
        <f t="shared" si="1"/>
        <v>#DIV/0!</v>
      </c>
      <c r="I28" s="639">
        <f t="shared" si="2"/>
        <v>49</v>
      </c>
      <c r="J28" s="229" t="e">
        <f t="shared" si="3"/>
        <v>#DIV/0!</v>
      </c>
      <c r="K28" s="226">
        <f t="shared" si="4"/>
        <v>117</v>
      </c>
      <c r="L28" s="229" t="e">
        <f t="shared" si="5"/>
        <v>#DIV/0!</v>
      </c>
      <c r="N28" s="212">
        <f t="shared" si="6"/>
        <v>117</v>
      </c>
    </row>
    <row r="29" spans="1:14" ht="21.75">
      <c r="A29" s="213">
        <v>24</v>
      </c>
      <c r="B29" s="241" t="s">
        <v>40</v>
      </c>
      <c r="C29" s="224">
        <v>0</v>
      </c>
      <c r="D29" s="224">
        <v>18</v>
      </c>
      <c r="E29" s="208">
        <v>10</v>
      </c>
      <c r="F29" s="224">
        <v>55</v>
      </c>
      <c r="G29" s="229" t="e">
        <f t="shared" si="0"/>
        <v>#DIV/0!</v>
      </c>
      <c r="H29" s="229" t="e">
        <f t="shared" si="1"/>
        <v>#DIV/0!</v>
      </c>
      <c r="I29" s="639">
        <f t="shared" si="2"/>
        <v>28</v>
      </c>
      <c r="J29" s="229" t="e">
        <f t="shared" si="3"/>
        <v>#DIV/0!</v>
      </c>
      <c r="K29" s="226">
        <f t="shared" si="4"/>
        <v>83</v>
      </c>
      <c r="L29" s="229" t="e">
        <f t="shared" si="5"/>
        <v>#DIV/0!</v>
      </c>
      <c r="N29" s="212">
        <f t="shared" si="6"/>
        <v>83</v>
      </c>
    </row>
    <row r="30" spans="1:14" ht="21.75">
      <c r="A30" s="213">
        <v>25</v>
      </c>
      <c r="B30" s="240" t="s">
        <v>41</v>
      </c>
      <c r="C30" s="224">
        <v>0</v>
      </c>
      <c r="D30" s="224">
        <v>38</v>
      </c>
      <c r="E30" s="208">
        <v>24</v>
      </c>
      <c r="F30" s="224">
        <v>130</v>
      </c>
      <c r="G30" s="229" t="e">
        <f t="shared" si="0"/>
        <v>#DIV/0!</v>
      </c>
      <c r="H30" s="229" t="e">
        <f t="shared" si="1"/>
        <v>#DIV/0!</v>
      </c>
      <c r="I30" s="639">
        <f t="shared" si="2"/>
        <v>62</v>
      </c>
      <c r="J30" s="229" t="e">
        <f t="shared" si="3"/>
        <v>#DIV/0!</v>
      </c>
      <c r="K30" s="226">
        <f t="shared" si="4"/>
        <v>192</v>
      </c>
      <c r="L30" s="229" t="e">
        <f t="shared" si="5"/>
        <v>#DIV/0!</v>
      </c>
      <c r="N30" s="212">
        <f t="shared" si="6"/>
        <v>192</v>
      </c>
    </row>
    <row r="31" spans="1:14" ht="21.75">
      <c r="A31" s="213">
        <v>26</v>
      </c>
      <c r="B31" s="208" t="s">
        <v>42</v>
      </c>
      <c r="C31" s="224">
        <v>44</v>
      </c>
      <c r="D31" s="224">
        <v>8</v>
      </c>
      <c r="E31" s="208">
        <v>15</v>
      </c>
      <c r="F31" s="224">
        <v>3</v>
      </c>
      <c r="G31" s="229">
        <f t="shared" si="0"/>
        <v>0.18181818181818182</v>
      </c>
      <c r="H31" s="229">
        <f t="shared" si="1"/>
        <v>0.3409090909090909</v>
      </c>
      <c r="I31" s="639">
        <f t="shared" si="2"/>
        <v>23</v>
      </c>
      <c r="J31" s="229">
        <f t="shared" si="3"/>
        <v>0.5227272727272727</v>
      </c>
      <c r="K31" s="224">
        <f t="shared" si="4"/>
        <v>26</v>
      </c>
      <c r="L31" s="229">
        <f t="shared" si="5"/>
        <v>0.5909090909090909</v>
      </c>
      <c r="N31" s="212">
        <f t="shared" si="6"/>
        <v>70</v>
      </c>
    </row>
    <row r="32" spans="1:14" ht="21.75">
      <c r="A32" s="213">
        <v>27</v>
      </c>
      <c r="B32" s="208" t="s">
        <v>103</v>
      </c>
      <c r="C32" s="224">
        <v>0</v>
      </c>
      <c r="D32" s="224">
        <v>3</v>
      </c>
      <c r="E32" s="208">
        <v>0</v>
      </c>
      <c r="F32" s="224">
        <v>1</v>
      </c>
      <c r="G32" s="229" t="e">
        <f t="shared" si="0"/>
        <v>#DIV/0!</v>
      </c>
      <c r="H32" s="229" t="e">
        <f t="shared" si="1"/>
        <v>#DIV/0!</v>
      </c>
      <c r="I32" s="639">
        <f t="shared" si="2"/>
        <v>3</v>
      </c>
      <c r="J32" s="229" t="e">
        <f t="shared" si="3"/>
        <v>#DIV/0!</v>
      </c>
      <c r="K32" s="226">
        <f t="shared" si="4"/>
        <v>4</v>
      </c>
      <c r="L32" s="229" t="e">
        <f t="shared" si="5"/>
        <v>#DIV/0!</v>
      </c>
      <c r="N32" s="212">
        <f t="shared" si="6"/>
        <v>4</v>
      </c>
    </row>
    <row r="33" spans="1:14" ht="21.75">
      <c r="A33" s="213">
        <v>28</v>
      </c>
      <c r="B33" s="208" t="s">
        <v>310</v>
      </c>
      <c r="C33" s="224">
        <v>10</v>
      </c>
      <c r="D33" s="224">
        <v>8</v>
      </c>
      <c r="E33" s="208">
        <v>2</v>
      </c>
      <c r="F33" s="224">
        <v>5</v>
      </c>
      <c r="G33" s="229">
        <f t="shared" si="0"/>
        <v>0.8</v>
      </c>
      <c r="H33" s="229">
        <f t="shared" si="1"/>
        <v>0.2</v>
      </c>
      <c r="I33" s="639">
        <f t="shared" si="2"/>
        <v>10</v>
      </c>
      <c r="J33" s="229">
        <f t="shared" si="3"/>
        <v>1</v>
      </c>
      <c r="K33" s="224">
        <f t="shared" si="4"/>
        <v>15</v>
      </c>
      <c r="L33" s="229">
        <f t="shared" si="5"/>
        <v>1.5</v>
      </c>
      <c r="N33" s="212">
        <f t="shared" si="6"/>
        <v>25</v>
      </c>
    </row>
    <row r="34" spans="1:14" ht="21.75">
      <c r="A34" s="213">
        <v>29</v>
      </c>
      <c r="B34" s="320" t="s">
        <v>98</v>
      </c>
      <c r="C34" s="278">
        <v>8</v>
      </c>
      <c r="D34" s="278">
        <v>5</v>
      </c>
      <c r="E34" s="320">
        <v>5</v>
      </c>
      <c r="F34" s="278">
        <v>2</v>
      </c>
      <c r="G34" s="277">
        <f t="shared" si="0"/>
        <v>0.625</v>
      </c>
      <c r="H34" s="277">
        <f t="shared" si="1"/>
        <v>0.625</v>
      </c>
      <c r="I34" s="640">
        <f t="shared" si="2"/>
        <v>10</v>
      </c>
      <c r="J34" s="277">
        <f t="shared" si="3"/>
        <v>1.25</v>
      </c>
      <c r="K34" s="278">
        <f t="shared" si="4"/>
        <v>12</v>
      </c>
      <c r="L34" s="277">
        <f t="shared" si="5"/>
        <v>1.5</v>
      </c>
      <c r="N34" s="212">
        <f t="shared" si="6"/>
        <v>20</v>
      </c>
    </row>
    <row r="35" spans="1:14" ht="21.75">
      <c r="A35" s="214">
        <v>30</v>
      </c>
      <c r="B35" s="215" t="s">
        <v>102</v>
      </c>
      <c r="C35" s="227">
        <v>0</v>
      </c>
      <c r="D35" s="227">
        <v>5</v>
      </c>
      <c r="E35" s="215">
        <v>8</v>
      </c>
      <c r="F35" s="227">
        <v>2</v>
      </c>
      <c r="G35" s="321" t="e">
        <f>D35/C35</f>
        <v>#DIV/0!</v>
      </c>
      <c r="H35" s="321" t="e">
        <f>E35/C35</f>
        <v>#DIV/0!</v>
      </c>
      <c r="I35" s="641">
        <f>D35+E35</f>
        <v>13</v>
      </c>
      <c r="J35" s="321" t="e">
        <f t="shared" si="3"/>
        <v>#DIV/0!</v>
      </c>
      <c r="K35" s="322">
        <f>SUM(D35:F35)</f>
        <v>15</v>
      </c>
      <c r="L35" s="321" t="e">
        <f t="shared" si="5"/>
        <v>#DIV/0!</v>
      </c>
      <c r="N35" s="212">
        <f t="shared" si="6"/>
        <v>15</v>
      </c>
    </row>
    <row r="36" spans="1:14" ht="21.75">
      <c r="A36" s="316"/>
      <c r="B36" s="317"/>
      <c r="C36" s="318"/>
      <c r="D36" s="318"/>
      <c r="E36" s="90" t="s">
        <v>331</v>
      </c>
      <c r="F36" s="318"/>
      <c r="G36" s="319"/>
      <c r="H36" s="319"/>
      <c r="I36" s="642"/>
      <c r="J36" s="319"/>
      <c r="K36" s="318"/>
      <c r="L36" s="319"/>
      <c r="N36" s="212">
        <f t="shared" si="6"/>
        <v>0</v>
      </c>
    </row>
    <row r="37" spans="1:14" ht="21.75">
      <c r="A37" s="216">
        <v>31</v>
      </c>
      <c r="B37" s="380" t="s">
        <v>110</v>
      </c>
      <c r="C37" s="223">
        <v>0</v>
      </c>
      <c r="D37" s="223">
        <v>2</v>
      </c>
      <c r="E37" s="217">
        <v>7</v>
      </c>
      <c r="F37" s="223">
        <v>1</v>
      </c>
      <c r="G37" s="242" t="e">
        <f t="shared" si="0"/>
        <v>#DIV/0!</v>
      </c>
      <c r="H37" s="242" t="e">
        <f t="shared" si="1"/>
        <v>#DIV/0!</v>
      </c>
      <c r="I37" s="643">
        <f t="shared" si="2"/>
        <v>9</v>
      </c>
      <c r="J37" s="242" t="e">
        <f aca="true" t="shared" si="7" ref="J37:J72">I37/C37</f>
        <v>#DIV/0!</v>
      </c>
      <c r="K37" s="243">
        <f t="shared" si="4"/>
        <v>10</v>
      </c>
      <c r="L37" s="242" t="e">
        <f aca="true" t="shared" si="8" ref="L37:L72">K37/C37</f>
        <v>#DIV/0!</v>
      </c>
      <c r="N37" s="212">
        <f t="shared" si="6"/>
        <v>10</v>
      </c>
    </row>
    <row r="38" spans="1:14" ht="21.75">
      <c r="A38" s="213">
        <v>32</v>
      </c>
      <c r="B38" s="208" t="s">
        <v>120</v>
      </c>
      <c r="C38" s="224">
        <v>0</v>
      </c>
      <c r="D38" s="224">
        <v>1</v>
      </c>
      <c r="E38" s="208">
        <v>8</v>
      </c>
      <c r="F38" s="224">
        <v>2</v>
      </c>
      <c r="G38" s="229" t="e">
        <f t="shared" si="0"/>
        <v>#DIV/0!</v>
      </c>
      <c r="H38" s="229" t="e">
        <f t="shared" si="1"/>
        <v>#DIV/0!</v>
      </c>
      <c r="I38" s="639">
        <f t="shared" si="2"/>
        <v>9</v>
      </c>
      <c r="J38" s="229" t="e">
        <f t="shared" si="7"/>
        <v>#DIV/0!</v>
      </c>
      <c r="K38" s="226">
        <f t="shared" si="4"/>
        <v>11</v>
      </c>
      <c r="L38" s="229" t="e">
        <f t="shared" si="8"/>
        <v>#DIV/0!</v>
      </c>
      <c r="N38" s="212">
        <f t="shared" si="6"/>
        <v>11</v>
      </c>
    </row>
    <row r="39" spans="1:14" ht="21.75">
      <c r="A39" s="213">
        <v>33</v>
      </c>
      <c r="B39" s="208" t="s">
        <v>114</v>
      </c>
      <c r="C39" s="224">
        <v>0</v>
      </c>
      <c r="D39" s="224">
        <v>5</v>
      </c>
      <c r="E39" s="208">
        <v>1</v>
      </c>
      <c r="F39" s="224">
        <v>0</v>
      </c>
      <c r="G39" s="229" t="e">
        <f t="shared" si="0"/>
        <v>#DIV/0!</v>
      </c>
      <c r="H39" s="229" t="e">
        <f t="shared" si="1"/>
        <v>#DIV/0!</v>
      </c>
      <c r="I39" s="639">
        <f t="shared" si="2"/>
        <v>6</v>
      </c>
      <c r="J39" s="229" t="e">
        <f t="shared" si="7"/>
        <v>#DIV/0!</v>
      </c>
      <c r="K39" s="226">
        <f t="shared" si="4"/>
        <v>6</v>
      </c>
      <c r="L39" s="229" t="e">
        <f t="shared" si="8"/>
        <v>#DIV/0!</v>
      </c>
      <c r="N39" s="212">
        <f t="shared" si="6"/>
        <v>6</v>
      </c>
    </row>
    <row r="40" spans="1:14" ht="21.75">
      <c r="A40" s="213">
        <v>34</v>
      </c>
      <c r="B40" s="208" t="s">
        <v>121</v>
      </c>
      <c r="C40" s="224">
        <v>0</v>
      </c>
      <c r="D40" s="224">
        <v>0</v>
      </c>
      <c r="E40" s="208">
        <v>5</v>
      </c>
      <c r="F40" s="224">
        <v>0</v>
      </c>
      <c r="G40" s="229" t="e">
        <f t="shared" si="0"/>
        <v>#DIV/0!</v>
      </c>
      <c r="H40" s="229" t="e">
        <f t="shared" si="1"/>
        <v>#DIV/0!</v>
      </c>
      <c r="I40" s="639">
        <f t="shared" si="2"/>
        <v>5</v>
      </c>
      <c r="J40" s="229" t="e">
        <f t="shared" si="7"/>
        <v>#DIV/0!</v>
      </c>
      <c r="K40" s="226">
        <f t="shared" si="4"/>
        <v>5</v>
      </c>
      <c r="L40" s="229" t="e">
        <f t="shared" si="8"/>
        <v>#DIV/0!</v>
      </c>
      <c r="N40" s="212">
        <f t="shared" si="6"/>
        <v>5</v>
      </c>
    </row>
    <row r="41" spans="1:14" ht="21.75">
      <c r="A41" s="213">
        <v>35</v>
      </c>
      <c r="B41" s="208" t="s">
        <v>247</v>
      </c>
      <c r="C41" s="224">
        <v>0</v>
      </c>
      <c r="D41" s="224">
        <v>0</v>
      </c>
      <c r="E41" s="208">
        <v>0</v>
      </c>
      <c r="F41" s="224">
        <v>0</v>
      </c>
      <c r="G41" s="229" t="e">
        <f t="shared" si="0"/>
        <v>#DIV/0!</v>
      </c>
      <c r="H41" s="229" t="e">
        <f t="shared" si="1"/>
        <v>#DIV/0!</v>
      </c>
      <c r="I41" s="639">
        <f>D41+E41</f>
        <v>0</v>
      </c>
      <c r="J41" s="229" t="e">
        <f t="shared" si="7"/>
        <v>#DIV/0!</v>
      </c>
      <c r="K41" s="224">
        <f>SUM(D41:F41)</f>
        <v>0</v>
      </c>
      <c r="L41" s="229" t="e">
        <f t="shared" si="8"/>
        <v>#DIV/0!</v>
      </c>
      <c r="N41" s="212">
        <f t="shared" si="6"/>
        <v>0</v>
      </c>
    </row>
    <row r="42" spans="1:14" ht="21.75">
      <c r="A42" s="213">
        <v>36</v>
      </c>
      <c r="B42" s="208" t="s">
        <v>180</v>
      </c>
      <c r="C42" s="224">
        <v>0</v>
      </c>
      <c r="D42" s="224">
        <v>0</v>
      </c>
      <c r="E42" s="208">
        <v>0</v>
      </c>
      <c r="F42" s="224">
        <v>55</v>
      </c>
      <c r="G42" s="229" t="e">
        <f t="shared" si="0"/>
        <v>#DIV/0!</v>
      </c>
      <c r="H42" s="229" t="e">
        <f t="shared" si="1"/>
        <v>#DIV/0!</v>
      </c>
      <c r="I42" s="639">
        <f t="shared" si="2"/>
        <v>0</v>
      </c>
      <c r="J42" s="229" t="e">
        <f t="shared" si="7"/>
        <v>#DIV/0!</v>
      </c>
      <c r="K42" s="224">
        <f t="shared" si="4"/>
        <v>55</v>
      </c>
      <c r="L42" s="229" t="e">
        <f t="shared" si="8"/>
        <v>#DIV/0!</v>
      </c>
      <c r="N42" s="212">
        <f t="shared" si="6"/>
        <v>55</v>
      </c>
    </row>
    <row r="43" spans="1:14" ht="21.75">
      <c r="A43" s="213">
        <v>37</v>
      </c>
      <c r="B43" s="208" t="s">
        <v>181</v>
      </c>
      <c r="C43" s="224">
        <v>0</v>
      </c>
      <c r="D43" s="224">
        <v>0</v>
      </c>
      <c r="E43" s="208">
        <v>0</v>
      </c>
      <c r="F43" s="224">
        <v>37</v>
      </c>
      <c r="G43" s="229" t="e">
        <f t="shared" si="0"/>
        <v>#DIV/0!</v>
      </c>
      <c r="H43" s="229" t="e">
        <f t="shared" si="1"/>
        <v>#DIV/0!</v>
      </c>
      <c r="I43" s="639">
        <f t="shared" si="2"/>
        <v>0</v>
      </c>
      <c r="J43" s="229" t="e">
        <f t="shared" si="7"/>
        <v>#DIV/0!</v>
      </c>
      <c r="K43" s="224">
        <f t="shared" si="4"/>
        <v>37</v>
      </c>
      <c r="L43" s="229" t="e">
        <f t="shared" si="8"/>
        <v>#DIV/0!</v>
      </c>
      <c r="N43" s="212">
        <f t="shared" si="6"/>
        <v>37</v>
      </c>
    </row>
    <row r="44" spans="1:14" ht="21.75">
      <c r="A44" s="213">
        <v>38</v>
      </c>
      <c r="B44" s="208" t="s">
        <v>182</v>
      </c>
      <c r="C44" s="224">
        <v>0</v>
      </c>
      <c r="D44" s="224">
        <v>3</v>
      </c>
      <c r="E44" s="208">
        <v>2</v>
      </c>
      <c r="F44" s="224">
        <v>0</v>
      </c>
      <c r="G44" s="229" t="e">
        <f t="shared" si="0"/>
        <v>#DIV/0!</v>
      </c>
      <c r="H44" s="229" t="e">
        <f t="shared" si="1"/>
        <v>#DIV/0!</v>
      </c>
      <c r="I44" s="639">
        <f t="shared" si="2"/>
        <v>5</v>
      </c>
      <c r="J44" s="229" t="e">
        <f t="shared" si="7"/>
        <v>#DIV/0!</v>
      </c>
      <c r="K44" s="224">
        <f t="shared" si="4"/>
        <v>5</v>
      </c>
      <c r="L44" s="229" t="e">
        <f t="shared" si="8"/>
        <v>#DIV/0!</v>
      </c>
      <c r="N44" s="212">
        <f t="shared" si="6"/>
        <v>5</v>
      </c>
    </row>
    <row r="45" spans="1:14" ht="21.75">
      <c r="A45" s="213">
        <v>39</v>
      </c>
      <c r="B45" s="208" t="s">
        <v>290</v>
      </c>
      <c r="C45" s="224">
        <v>0</v>
      </c>
      <c r="D45" s="224">
        <v>1</v>
      </c>
      <c r="E45" s="208">
        <v>1</v>
      </c>
      <c r="F45" s="224">
        <v>0</v>
      </c>
      <c r="G45" s="229" t="e">
        <f>D45/C45</f>
        <v>#DIV/0!</v>
      </c>
      <c r="H45" s="229" t="e">
        <f>E45/C45</f>
        <v>#DIV/0!</v>
      </c>
      <c r="I45" s="639">
        <f>D45+E45</f>
        <v>2</v>
      </c>
      <c r="J45" s="229" t="e">
        <f t="shared" si="7"/>
        <v>#DIV/0!</v>
      </c>
      <c r="K45" s="224">
        <f>SUM(D45:F45)</f>
        <v>2</v>
      </c>
      <c r="L45" s="229" t="e">
        <f t="shared" si="8"/>
        <v>#DIV/0!</v>
      </c>
      <c r="N45" s="212">
        <f t="shared" si="6"/>
        <v>2</v>
      </c>
    </row>
    <row r="46" spans="1:14" ht="21.75">
      <c r="A46" s="213">
        <v>40</v>
      </c>
      <c r="B46" s="208" t="s">
        <v>309</v>
      </c>
      <c r="C46" s="224">
        <v>0</v>
      </c>
      <c r="D46" s="224">
        <v>3</v>
      </c>
      <c r="E46" s="208">
        <v>0</v>
      </c>
      <c r="F46" s="224">
        <v>0</v>
      </c>
      <c r="G46" s="229" t="e">
        <f>D46/C46</f>
        <v>#DIV/0!</v>
      </c>
      <c r="H46" s="229" t="e">
        <f>E46/C46</f>
        <v>#DIV/0!</v>
      </c>
      <c r="I46" s="639">
        <f>D46+E46</f>
        <v>3</v>
      </c>
      <c r="J46" s="229" t="e">
        <f t="shared" si="7"/>
        <v>#DIV/0!</v>
      </c>
      <c r="K46" s="224">
        <f>SUM(D46:F46)</f>
        <v>3</v>
      </c>
      <c r="L46" s="229" t="e">
        <f t="shared" si="8"/>
        <v>#DIV/0!</v>
      </c>
      <c r="N46" s="212">
        <f>SUM(C46:F46)</f>
        <v>3</v>
      </c>
    </row>
    <row r="47" spans="1:14" ht="21.75">
      <c r="A47" s="213">
        <v>41</v>
      </c>
      <c r="B47" s="208" t="s">
        <v>275</v>
      </c>
      <c r="C47" s="224">
        <v>0</v>
      </c>
      <c r="D47" s="224">
        <v>0</v>
      </c>
      <c r="E47" s="208">
        <v>2</v>
      </c>
      <c r="F47" s="224">
        <v>6</v>
      </c>
      <c r="G47" s="229" t="e">
        <f>D47/C47</f>
        <v>#DIV/0!</v>
      </c>
      <c r="H47" s="229" t="e">
        <f>E47/C47</f>
        <v>#DIV/0!</v>
      </c>
      <c r="I47" s="639">
        <f>D47+E47</f>
        <v>2</v>
      </c>
      <c r="J47" s="229" t="e">
        <f t="shared" si="7"/>
        <v>#DIV/0!</v>
      </c>
      <c r="K47" s="224">
        <f>SUM(D47:F47)</f>
        <v>8</v>
      </c>
      <c r="L47" s="229" t="e">
        <f t="shared" si="8"/>
        <v>#DIV/0!</v>
      </c>
      <c r="N47" s="212">
        <f>SUM(C47:F47)</f>
        <v>8</v>
      </c>
    </row>
    <row r="48" spans="1:12" ht="21.75">
      <c r="A48" s="213">
        <v>42</v>
      </c>
      <c r="B48" s="208" t="s">
        <v>320</v>
      </c>
      <c r="C48" s="224">
        <v>0</v>
      </c>
      <c r="D48" s="224">
        <v>2</v>
      </c>
      <c r="E48" s="208">
        <v>0</v>
      </c>
      <c r="F48" s="224">
        <v>0</v>
      </c>
      <c r="G48" s="229" t="e">
        <f>D48/C48</f>
        <v>#DIV/0!</v>
      </c>
      <c r="H48" s="229" t="e">
        <f>E48/C48</f>
        <v>#DIV/0!</v>
      </c>
      <c r="I48" s="639">
        <f>D48+E48</f>
        <v>2</v>
      </c>
      <c r="J48" s="229" t="e">
        <f>I48/C48</f>
        <v>#DIV/0!</v>
      </c>
      <c r="K48" s="224">
        <f>SUM(D48:F48)</f>
        <v>2</v>
      </c>
      <c r="L48" s="229" t="e">
        <f>K48/C48</f>
        <v>#DIV/0!</v>
      </c>
    </row>
    <row r="49" spans="1:12" ht="21.75">
      <c r="A49" s="213">
        <v>43</v>
      </c>
      <c r="B49" s="208" t="s">
        <v>321</v>
      </c>
      <c r="C49" s="224">
        <v>0</v>
      </c>
      <c r="D49" s="224">
        <v>0</v>
      </c>
      <c r="E49" s="208">
        <v>1</v>
      </c>
      <c r="F49" s="224">
        <v>0</v>
      </c>
      <c r="G49" s="229" t="e">
        <f>D49/C49</f>
        <v>#DIV/0!</v>
      </c>
      <c r="H49" s="229" t="e">
        <f>E49/C49</f>
        <v>#DIV/0!</v>
      </c>
      <c r="I49" s="639">
        <f>D49+E49</f>
        <v>1</v>
      </c>
      <c r="J49" s="229" t="e">
        <f>I49/C49</f>
        <v>#DIV/0!</v>
      </c>
      <c r="K49" s="224">
        <f>SUM(D49:F49)</f>
        <v>1</v>
      </c>
      <c r="L49" s="229" t="e">
        <f>K49/C49</f>
        <v>#DIV/0!</v>
      </c>
    </row>
    <row r="50" spans="1:14" s="234" customFormat="1" ht="21.75">
      <c r="A50" s="231"/>
      <c r="B50" s="231" t="s">
        <v>213</v>
      </c>
      <c r="C50" s="232">
        <f>SUM(C4:C12,C15:C49)</f>
        <v>2172</v>
      </c>
      <c r="D50" s="232">
        <f>SUM(D4:D12,D15:D49)</f>
        <v>1031</v>
      </c>
      <c r="E50" s="628">
        <f>SUM(E4:E12,E15:E49)</f>
        <v>1744</v>
      </c>
      <c r="F50" s="232">
        <f>SUM(F4:F12,F15:F49)</f>
        <v>1764</v>
      </c>
      <c r="G50" s="244">
        <f t="shared" si="0"/>
        <v>0.47467771639042355</v>
      </c>
      <c r="H50" s="244">
        <f t="shared" si="1"/>
        <v>0.8029465930018416</v>
      </c>
      <c r="I50" s="644">
        <f>SUM(I15:I44,I4:I12)</f>
        <v>2765</v>
      </c>
      <c r="J50" s="244">
        <f t="shared" si="7"/>
        <v>1.2730202578268877</v>
      </c>
      <c r="K50" s="232">
        <f>SUM(K15:K44,K4:K12)</f>
        <v>4523</v>
      </c>
      <c r="L50" s="244">
        <f t="shared" si="8"/>
        <v>2.082412523020258</v>
      </c>
      <c r="N50" s="212">
        <f t="shared" si="6"/>
        <v>6711</v>
      </c>
    </row>
    <row r="51" spans="1:14" s="234" customFormat="1" ht="21.75">
      <c r="A51" s="213">
        <v>44</v>
      </c>
      <c r="B51" s="208" t="s">
        <v>162</v>
      </c>
      <c r="C51" s="224">
        <v>0</v>
      </c>
      <c r="D51" s="224">
        <v>43</v>
      </c>
      <c r="E51" s="208">
        <v>112</v>
      </c>
      <c r="F51" s="224">
        <v>261</v>
      </c>
      <c r="G51" s="229" t="e">
        <f t="shared" si="0"/>
        <v>#DIV/0!</v>
      </c>
      <c r="H51" s="229" t="e">
        <f t="shared" si="1"/>
        <v>#DIV/0!</v>
      </c>
      <c r="I51" s="639">
        <f t="shared" si="2"/>
        <v>155</v>
      </c>
      <c r="J51" s="229" t="e">
        <f t="shared" si="7"/>
        <v>#DIV/0!</v>
      </c>
      <c r="K51" s="226">
        <f t="shared" si="4"/>
        <v>416</v>
      </c>
      <c r="L51" s="229" t="e">
        <f t="shared" si="8"/>
        <v>#DIV/0!</v>
      </c>
      <c r="N51" s="212">
        <f t="shared" si="6"/>
        <v>416</v>
      </c>
    </row>
    <row r="52" spans="1:14" ht="21.75">
      <c r="A52" s="213">
        <v>45</v>
      </c>
      <c r="B52" s="208" t="s">
        <v>163</v>
      </c>
      <c r="C52" s="224">
        <v>138</v>
      </c>
      <c r="D52" s="224">
        <v>45</v>
      </c>
      <c r="E52" s="208">
        <v>37</v>
      </c>
      <c r="F52" s="224">
        <v>95</v>
      </c>
      <c r="G52" s="229">
        <f t="shared" si="0"/>
        <v>0.32608695652173914</v>
      </c>
      <c r="H52" s="229">
        <f t="shared" si="1"/>
        <v>0.26811594202898553</v>
      </c>
      <c r="I52" s="639">
        <f t="shared" si="2"/>
        <v>82</v>
      </c>
      <c r="J52" s="229">
        <f t="shared" si="7"/>
        <v>0.5942028985507246</v>
      </c>
      <c r="K52" s="224">
        <f t="shared" si="4"/>
        <v>177</v>
      </c>
      <c r="L52" s="229">
        <f t="shared" si="8"/>
        <v>1.2826086956521738</v>
      </c>
      <c r="N52" s="212">
        <f t="shared" si="6"/>
        <v>315</v>
      </c>
    </row>
    <row r="53" spans="1:14" ht="21.75">
      <c r="A53" s="213">
        <v>46</v>
      </c>
      <c r="B53" s="208" t="s">
        <v>165</v>
      </c>
      <c r="C53" s="224">
        <v>62</v>
      </c>
      <c r="D53" s="224">
        <v>12</v>
      </c>
      <c r="E53" s="208">
        <v>48</v>
      </c>
      <c r="F53" s="224">
        <v>36</v>
      </c>
      <c r="G53" s="229">
        <f t="shared" si="0"/>
        <v>0.1935483870967742</v>
      </c>
      <c r="H53" s="229">
        <f t="shared" si="1"/>
        <v>0.7741935483870968</v>
      </c>
      <c r="I53" s="639">
        <f t="shared" si="2"/>
        <v>60</v>
      </c>
      <c r="J53" s="229">
        <f t="shared" si="7"/>
        <v>0.967741935483871</v>
      </c>
      <c r="K53" s="224">
        <f t="shared" si="4"/>
        <v>96</v>
      </c>
      <c r="L53" s="229">
        <f t="shared" si="8"/>
        <v>1.5483870967741935</v>
      </c>
      <c r="N53" s="212">
        <f t="shared" si="6"/>
        <v>158</v>
      </c>
    </row>
    <row r="54" spans="1:14" ht="21.75">
      <c r="A54" s="213">
        <v>47</v>
      </c>
      <c r="B54" s="208" t="s">
        <v>8</v>
      </c>
      <c r="C54" s="224">
        <v>85</v>
      </c>
      <c r="D54" s="224">
        <v>24</v>
      </c>
      <c r="E54" s="208">
        <v>23</v>
      </c>
      <c r="F54" s="224">
        <v>23</v>
      </c>
      <c r="G54" s="229">
        <f t="shared" si="0"/>
        <v>0.2823529411764706</v>
      </c>
      <c r="H54" s="229">
        <f t="shared" si="1"/>
        <v>0.27058823529411763</v>
      </c>
      <c r="I54" s="639">
        <f t="shared" si="2"/>
        <v>47</v>
      </c>
      <c r="J54" s="229">
        <f t="shared" si="7"/>
        <v>0.5529411764705883</v>
      </c>
      <c r="K54" s="224">
        <f t="shared" si="4"/>
        <v>70</v>
      </c>
      <c r="L54" s="229">
        <f t="shared" si="8"/>
        <v>0.8235294117647058</v>
      </c>
      <c r="N54" s="212">
        <f t="shared" si="6"/>
        <v>155</v>
      </c>
    </row>
    <row r="55" spans="1:14" ht="21.75">
      <c r="A55" s="213">
        <v>48</v>
      </c>
      <c r="B55" s="208" t="s">
        <v>166</v>
      </c>
      <c r="C55" s="224">
        <f>SUM(C56:C57)</f>
        <v>117</v>
      </c>
      <c r="D55" s="224">
        <f>SUM(D56:D57)</f>
        <v>5</v>
      </c>
      <c r="E55" s="224">
        <f>SUM(E56:E57)</f>
        <v>13</v>
      </c>
      <c r="F55" s="224">
        <f>SUM(F56:F57)</f>
        <v>35</v>
      </c>
      <c r="G55" s="229">
        <f t="shared" si="0"/>
        <v>0.042735042735042736</v>
      </c>
      <c r="H55" s="229">
        <f t="shared" si="1"/>
        <v>0.1111111111111111</v>
      </c>
      <c r="I55" s="639">
        <f t="shared" si="2"/>
        <v>18</v>
      </c>
      <c r="J55" s="229">
        <f t="shared" si="7"/>
        <v>0.15384615384615385</v>
      </c>
      <c r="K55" s="224">
        <f t="shared" si="4"/>
        <v>53</v>
      </c>
      <c r="L55" s="229">
        <f t="shared" si="8"/>
        <v>0.452991452991453</v>
      </c>
      <c r="N55" s="212">
        <f t="shared" si="6"/>
        <v>170</v>
      </c>
    </row>
    <row r="56" spans="1:14" ht="21.75">
      <c r="A56" s="213"/>
      <c r="B56" s="208" t="s">
        <v>176</v>
      </c>
      <c r="C56" s="224">
        <v>26</v>
      </c>
      <c r="D56" s="224">
        <v>4</v>
      </c>
      <c r="E56" s="208">
        <v>6</v>
      </c>
      <c r="F56" s="224">
        <v>9</v>
      </c>
      <c r="G56" s="229">
        <f t="shared" si="0"/>
        <v>0.15384615384615385</v>
      </c>
      <c r="H56" s="229">
        <f t="shared" si="1"/>
        <v>0.23076923076923078</v>
      </c>
      <c r="I56" s="639">
        <f t="shared" si="2"/>
        <v>10</v>
      </c>
      <c r="J56" s="229">
        <f t="shared" si="7"/>
        <v>0.38461538461538464</v>
      </c>
      <c r="K56" s="224">
        <f t="shared" si="4"/>
        <v>19</v>
      </c>
      <c r="L56" s="229">
        <f t="shared" si="8"/>
        <v>0.7307692307692307</v>
      </c>
      <c r="N56" s="212">
        <f t="shared" si="6"/>
        <v>45</v>
      </c>
    </row>
    <row r="57" spans="1:14" ht="21.75">
      <c r="A57" s="213"/>
      <c r="B57" s="208" t="s">
        <v>177</v>
      </c>
      <c r="C57" s="224">
        <v>91</v>
      </c>
      <c r="D57" s="224">
        <v>1</v>
      </c>
      <c r="E57" s="208">
        <v>7</v>
      </c>
      <c r="F57" s="224">
        <v>26</v>
      </c>
      <c r="G57" s="229">
        <f t="shared" si="0"/>
        <v>0.01098901098901099</v>
      </c>
      <c r="H57" s="229">
        <f t="shared" si="1"/>
        <v>0.07692307692307693</v>
      </c>
      <c r="I57" s="639">
        <f t="shared" si="2"/>
        <v>8</v>
      </c>
      <c r="J57" s="229">
        <f t="shared" si="7"/>
        <v>0.08791208791208792</v>
      </c>
      <c r="K57" s="224">
        <f t="shared" si="4"/>
        <v>34</v>
      </c>
      <c r="L57" s="229">
        <f t="shared" si="8"/>
        <v>0.37362637362637363</v>
      </c>
      <c r="N57" s="212">
        <f t="shared" si="6"/>
        <v>125</v>
      </c>
    </row>
    <row r="58" spans="1:14" ht="21.75">
      <c r="A58" s="213">
        <v>49</v>
      </c>
      <c r="B58" s="208" t="s">
        <v>167</v>
      </c>
      <c r="C58" s="224">
        <v>8</v>
      </c>
      <c r="D58" s="224">
        <v>33</v>
      </c>
      <c r="E58" s="208">
        <v>18</v>
      </c>
      <c r="F58" s="224">
        <v>47</v>
      </c>
      <c r="G58" s="229">
        <f t="shared" si="0"/>
        <v>4.125</v>
      </c>
      <c r="H58" s="229">
        <f t="shared" si="1"/>
        <v>2.25</v>
      </c>
      <c r="I58" s="639">
        <f t="shared" si="2"/>
        <v>51</v>
      </c>
      <c r="J58" s="229">
        <f t="shared" si="7"/>
        <v>6.375</v>
      </c>
      <c r="K58" s="224">
        <f t="shared" si="4"/>
        <v>98</v>
      </c>
      <c r="L58" s="229">
        <f t="shared" si="8"/>
        <v>12.25</v>
      </c>
      <c r="N58" s="212">
        <f t="shared" si="6"/>
        <v>106</v>
      </c>
    </row>
    <row r="59" spans="1:14" ht="21.75">
      <c r="A59" s="213">
        <v>50</v>
      </c>
      <c r="B59" s="208" t="s">
        <v>168</v>
      </c>
      <c r="C59" s="224">
        <v>0</v>
      </c>
      <c r="D59" s="224">
        <v>0</v>
      </c>
      <c r="E59" s="208">
        <v>0</v>
      </c>
      <c r="F59" s="224">
        <v>0</v>
      </c>
      <c r="G59" s="229" t="e">
        <f t="shared" si="0"/>
        <v>#DIV/0!</v>
      </c>
      <c r="H59" s="229" t="e">
        <f t="shared" si="1"/>
        <v>#DIV/0!</v>
      </c>
      <c r="I59" s="639">
        <f t="shared" si="2"/>
        <v>0</v>
      </c>
      <c r="J59" s="229" t="e">
        <f t="shared" si="7"/>
        <v>#DIV/0!</v>
      </c>
      <c r="K59" s="224">
        <f t="shared" si="4"/>
        <v>0</v>
      </c>
      <c r="L59" s="229" t="e">
        <f t="shared" si="8"/>
        <v>#DIV/0!</v>
      </c>
      <c r="N59" s="212">
        <f t="shared" si="6"/>
        <v>0</v>
      </c>
    </row>
    <row r="60" spans="1:14" ht="21.75">
      <c r="A60" s="213">
        <v>51</v>
      </c>
      <c r="B60" s="208" t="s">
        <v>169</v>
      </c>
      <c r="C60" s="224">
        <v>0</v>
      </c>
      <c r="D60" s="224">
        <v>66</v>
      </c>
      <c r="E60" s="208">
        <v>33</v>
      </c>
      <c r="F60" s="224">
        <v>98</v>
      </c>
      <c r="G60" s="229" t="e">
        <f t="shared" si="0"/>
        <v>#DIV/0!</v>
      </c>
      <c r="H60" s="229" t="e">
        <f t="shared" si="1"/>
        <v>#DIV/0!</v>
      </c>
      <c r="I60" s="639">
        <f t="shared" si="2"/>
        <v>99</v>
      </c>
      <c r="J60" s="229" t="e">
        <f t="shared" si="7"/>
        <v>#DIV/0!</v>
      </c>
      <c r="K60" s="226">
        <f t="shared" si="4"/>
        <v>197</v>
      </c>
      <c r="L60" s="229" t="e">
        <f t="shared" si="8"/>
        <v>#DIV/0!</v>
      </c>
      <c r="N60" s="212">
        <f t="shared" si="6"/>
        <v>197</v>
      </c>
    </row>
    <row r="61" spans="1:14" ht="21.75">
      <c r="A61" s="213">
        <v>52</v>
      </c>
      <c r="B61" s="240" t="s">
        <v>170</v>
      </c>
      <c r="C61" s="224">
        <v>0</v>
      </c>
      <c r="D61" s="224">
        <v>14</v>
      </c>
      <c r="E61" s="208">
        <v>14</v>
      </c>
      <c r="F61" s="224">
        <v>36</v>
      </c>
      <c r="G61" s="229" t="e">
        <f t="shared" si="0"/>
        <v>#DIV/0!</v>
      </c>
      <c r="H61" s="229" t="e">
        <f t="shared" si="1"/>
        <v>#DIV/0!</v>
      </c>
      <c r="I61" s="639">
        <f t="shared" si="2"/>
        <v>28</v>
      </c>
      <c r="J61" s="229" t="e">
        <f t="shared" si="7"/>
        <v>#DIV/0!</v>
      </c>
      <c r="K61" s="226">
        <f t="shared" si="4"/>
        <v>64</v>
      </c>
      <c r="L61" s="229" t="e">
        <f t="shared" si="8"/>
        <v>#DIV/0!</v>
      </c>
      <c r="N61" s="212">
        <f t="shared" si="6"/>
        <v>64</v>
      </c>
    </row>
    <row r="62" spans="1:14" ht="21.75">
      <c r="A62" s="213">
        <v>53</v>
      </c>
      <c r="B62" s="208" t="s">
        <v>171</v>
      </c>
      <c r="C62" s="224">
        <v>5</v>
      </c>
      <c r="D62" s="224">
        <v>32</v>
      </c>
      <c r="E62" s="208">
        <v>39</v>
      </c>
      <c r="F62" s="224">
        <v>44</v>
      </c>
      <c r="G62" s="229">
        <f t="shared" si="0"/>
        <v>6.4</v>
      </c>
      <c r="H62" s="229">
        <f t="shared" si="1"/>
        <v>7.8</v>
      </c>
      <c r="I62" s="639">
        <f t="shared" si="2"/>
        <v>71</v>
      </c>
      <c r="J62" s="229">
        <f t="shared" si="7"/>
        <v>14.2</v>
      </c>
      <c r="K62" s="226">
        <f t="shared" si="4"/>
        <v>115</v>
      </c>
      <c r="L62" s="229">
        <f t="shared" si="8"/>
        <v>23</v>
      </c>
      <c r="N62" s="212">
        <f t="shared" si="6"/>
        <v>120</v>
      </c>
    </row>
    <row r="63" spans="1:14" ht="21.75">
      <c r="A63" s="213">
        <v>54</v>
      </c>
      <c r="B63" s="208" t="s">
        <v>172</v>
      </c>
      <c r="C63" s="224">
        <v>0</v>
      </c>
      <c r="D63" s="224">
        <v>8</v>
      </c>
      <c r="E63" s="208">
        <v>9</v>
      </c>
      <c r="F63" s="224">
        <v>14</v>
      </c>
      <c r="G63" s="229" t="e">
        <f t="shared" si="0"/>
        <v>#DIV/0!</v>
      </c>
      <c r="H63" s="229" t="e">
        <f t="shared" si="1"/>
        <v>#DIV/0!</v>
      </c>
      <c r="I63" s="639">
        <f t="shared" si="2"/>
        <v>17</v>
      </c>
      <c r="J63" s="229" t="e">
        <f t="shared" si="7"/>
        <v>#DIV/0!</v>
      </c>
      <c r="K63" s="226">
        <f t="shared" si="4"/>
        <v>31</v>
      </c>
      <c r="L63" s="229" t="e">
        <f t="shared" si="8"/>
        <v>#DIV/0!</v>
      </c>
      <c r="N63" s="212">
        <f t="shared" si="6"/>
        <v>31</v>
      </c>
    </row>
    <row r="64" spans="1:14" ht="21.75">
      <c r="A64" s="213">
        <v>55</v>
      </c>
      <c r="B64" s="208" t="s">
        <v>184</v>
      </c>
      <c r="C64" s="224">
        <v>11</v>
      </c>
      <c r="D64" s="224">
        <v>2</v>
      </c>
      <c r="E64" s="208">
        <v>3</v>
      </c>
      <c r="F64" s="224">
        <v>0</v>
      </c>
      <c r="G64" s="229">
        <f t="shared" si="0"/>
        <v>0.18181818181818182</v>
      </c>
      <c r="H64" s="229">
        <f t="shared" si="1"/>
        <v>0.2727272727272727</v>
      </c>
      <c r="I64" s="639">
        <f t="shared" si="2"/>
        <v>5</v>
      </c>
      <c r="J64" s="229">
        <f t="shared" si="7"/>
        <v>0.45454545454545453</v>
      </c>
      <c r="K64" s="224">
        <f t="shared" si="4"/>
        <v>5</v>
      </c>
      <c r="L64" s="229">
        <f t="shared" si="8"/>
        <v>0.45454545454545453</v>
      </c>
      <c r="N64" s="212">
        <f t="shared" si="6"/>
        <v>16</v>
      </c>
    </row>
    <row r="65" spans="1:14" ht="21.75">
      <c r="A65" s="213">
        <v>56</v>
      </c>
      <c r="B65" s="208" t="s">
        <v>149</v>
      </c>
      <c r="C65" s="224">
        <v>0</v>
      </c>
      <c r="D65" s="224">
        <v>0</v>
      </c>
      <c r="E65" s="208">
        <v>0</v>
      </c>
      <c r="F65" s="224">
        <v>0</v>
      </c>
      <c r="G65" s="229" t="e">
        <f t="shared" si="0"/>
        <v>#DIV/0!</v>
      </c>
      <c r="H65" s="229" t="e">
        <f t="shared" si="1"/>
        <v>#DIV/0!</v>
      </c>
      <c r="I65" s="639">
        <f t="shared" si="2"/>
        <v>0</v>
      </c>
      <c r="J65" s="229" t="e">
        <f t="shared" si="7"/>
        <v>#DIV/0!</v>
      </c>
      <c r="K65" s="226">
        <f t="shared" si="4"/>
        <v>0</v>
      </c>
      <c r="L65" s="229" t="e">
        <f t="shared" si="8"/>
        <v>#DIV/0!</v>
      </c>
      <c r="N65" s="212">
        <f t="shared" si="6"/>
        <v>0</v>
      </c>
    </row>
    <row r="66" spans="1:14" ht="21.75">
      <c r="A66" s="213">
        <v>57</v>
      </c>
      <c r="B66" s="208" t="s">
        <v>158</v>
      </c>
      <c r="C66" s="224">
        <v>0</v>
      </c>
      <c r="D66" s="224">
        <v>0</v>
      </c>
      <c r="E66" s="208">
        <v>0</v>
      </c>
      <c r="F66" s="224">
        <v>0</v>
      </c>
      <c r="G66" s="229" t="e">
        <f t="shared" si="0"/>
        <v>#DIV/0!</v>
      </c>
      <c r="H66" s="229" t="e">
        <f t="shared" si="1"/>
        <v>#DIV/0!</v>
      </c>
      <c r="I66" s="639">
        <f t="shared" si="2"/>
        <v>0</v>
      </c>
      <c r="J66" s="229" t="e">
        <f t="shared" si="7"/>
        <v>#DIV/0!</v>
      </c>
      <c r="K66" s="226">
        <f t="shared" si="4"/>
        <v>0</v>
      </c>
      <c r="L66" s="229" t="e">
        <f t="shared" si="8"/>
        <v>#DIV/0!</v>
      </c>
      <c r="N66" s="212">
        <f t="shared" si="6"/>
        <v>0</v>
      </c>
    </row>
    <row r="67" spans="1:14" ht="21.75">
      <c r="A67" s="213">
        <v>58</v>
      </c>
      <c r="B67" s="208" t="s">
        <v>308</v>
      </c>
      <c r="C67" s="224">
        <v>0</v>
      </c>
      <c r="D67" s="224">
        <v>2</v>
      </c>
      <c r="E67" s="208">
        <v>1</v>
      </c>
      <c r="F67" s="224">
        <v>5</v>
      </c>
      <c r="G67" s="229" t="e">
        <f>D67/C67</f>
        <v>#DIV/0!</v>
      </c>
      <c r="H67" s="229" t="e">
        <f>E67/C67</f>
        <v>#DIV/0!</v>
      </c>
      <c r="I67" s="639">
        <f>D67+E67</f>
        <v>3</v>
      </c>
      <c r="J67" s="229" t="e">
        <f t="shared" si="7"/>
        <v>#DIV/0!</v>
      </c>
      <c r="K67" s="226">
        <f>SUM(D67:F67)</f>
        <v>8</v>
      </c>
      <c r="L67" s="229" t="e">
        <f t="shared" si="8"/>
        <v>#DIV/0!</v>
      </c>
      <c r="N67" s="212">
        <f>SUM(C67:F67)</f>
        <v>8</v>
      </c>
    </row>
    <row r="68" spans="1:12" ht="21.75">
      <c r="A68" s="213"/>
      <c r="B68" s="208"/>
      <c r="C68" s="224"/>
      <c r="D68" s="224"/>
      <c r="E68" s="215"/>
      <c r="F68" s="224"/>
      <c r="G68" s="229"/>
      <c r="H68" s="229"/>
      <c r="I68" s="639"/>
      <c r="J68" s="229"/>
      <c r="K68" s="226"/>
      <c r="L68" s="229"/>
    </row>
    <row r="69" spans="1:14" ht="21.75">
      <c r="A69" s="383"/>
      <c r="B69" s="384"/>
      <c r="C69" s="385"/>
      <c r="D69" s="385"/>
      <c r="E69" s="90" t="s">
        <v>331</v>
      </c>
      <c r="F69" s="385"/>
      <c r="G69" s="386"/>
      <c r="H69" s="386"/>
      <c r="I69" s="645"/>
      <c r="J69" s="386"/>
      <c r="K69" s="385"/>
      <c r="L69" s="386"/>
      <c r="N69" s="212">
        <f>SUM(C69:F69)</f>
        <v>0</v>
      </c>
    </row>
    <row r="70" spans="1:14" s="234" customFormat="1" ht="21.75">
      <c r="A70" s="231"/>
      <c r="B70" s="231" t="s">
        <v>214</v>
      </c>
      <c r="C70" s="232">
        <f>SUM(C51:C55,C58:C67)</f>
        <v>426</v>
      </c>
      <c r="D70" s="232">
        <f>SUM(D51:D55,D58:D67)</f>
        <v>286</v>
      </c>
      <c r="E70" s="628">
        <f>SUM(E51:E55,E58:E67)</f>
        <v>350</v>
      </c>
      <c r="F70" s="232">
        <f>SUM(F51:F55,F58:F67)</f>
        <v>694</v>
      </c>
      <c r="G70" s="244">
        <f t="shared" si="0"/>
        <v>0.6713615023474179</v>
      </c>
      <c r="H70" s="244">
        <f t="shared" si="1"/>
        <v>0.8215962441314554</v>
      </c>
      <c r="I70" s="646">
        <f t="shared" si="2"/>
        <v>636</v>
      </c>
      <c r="J70" s="244">
        <f t="shared" si="7"/>
        <v>1.4929577464788732</v>
      </c>
      <c r="K70" s="232">
        <f t="shared" si="4"/>
        <v>1330</v>
      </c>
      <c r="L70" s="244">
        <f t="shared" si="8"/>
        <v>3.1220657276995305</v>
      </c>
      <c r="N70" s="212">
        <f t="shared" si="6"/>
        <v>1756</v>
      </c>
    </row>
    <row r="71" spans="1:14" s="234" customFormat="1" ht="21.75">
      <c r="A71" s="213">
        <v>59</v>
      </c>
      <c r="B71" s="208" t="s">
        <v>160</v>
      </c>
      <c r="C71" s="224">
        <v>1</v>
      </c>
      <c r="D71" s="224">
        <v>20</v>
      </c>
      <c r="E71" s="208">
        <v>63</v>
      </c>
      <c r="F71" s="224">
        <v>112</v>
      </c>
      <c r="G71" s="229">
        <f t="shared" si="0"/>
        <v>20</v>
      </c>
      <c r="H71" s="229">
        <f t="shared" si="1"/>
        <v>63</v>
      </c>
      <c r="I71" s="639">
        <f t="shared" si="2"/>
        <v>83</v>
      </c>
      <c r="J71" s="229">
        <f t="shared" si="7"/>
        <v>83</v>
      </c>
      <c r="K71" s="224">
        <f t="shared" si="4"/>
        <v>195</v>
      </c>
      <c r="L71" s="229">
        <f t="shared" si="8"/>
        <v>195</v>
      </c>
      <c r="N71" s="212">
        <f t="shared" si="6"/>
        <v>196</v>
      </c>
    </row>
    <row r="72" spans="1:14" ht="21.75">
      <c r="A72" s="213">
        <v>60</v>
      </c>
      <c r="B72" s="320" t="s">
        <v>43</v>
      </c>
      <c r="C72" s="278">
        <v>37</v>
      </c>
      <c r="D72" s="278">
        <v>12</v>
      </c>
      <c r="E72" s="208">
        <v>4</v>
      </c>
      <c r="F72" s="278">
        <v>18</v>
      </c>
      <c r="G72" s="277">
        <f t="shared" si="0"/>
        <v>0.32432432432432434</v>
      </c>
      <c r="H72" s="277">
        <f t="shared" si="1"/>
        <v>0.10810810810810811</v>
      </c>
      <c r="I72" s="640">
        <f t="shared" si="2"/>
        <v>16</v>
      </c>
      <c r="J72" s="277">
        <f t="shared" si="7"/>
        <v>0.43243243243243246</v>
      </c>
      <c r="K72" s="278">
        <f t="shared" si="4"/>
        <v>34</v>
      </c>
      <c r="L72" s="277">
        <f t="shared" si="8"/>
        <v>0.918918918918919</v>
      </c>
      <c r="N72" s="212">
        <f t="shared" si="6"/>
        <v>71</v>
      </c>
    </row>
    <row r="73" spans="1:14" ht="21.75">
      <c r="A73" s="213">
        <v>61</v>
      </c>
      <c r="B73" s="208" t="s">
        <v>134</v>
      </c>
      <c r="C73" s="224">
        <v>59</v>
      </c>
      <c r="D73" s="224">
        <v>13</v>
      </c>
      <c r="E73" s="252">
        <v>12</v>
      </c>
      <c r="F73" s="224">
        <v>0</v>
      </c>
      <c r="G73" s="323">
        <f>D73/C73</f>
        <v>0.22033898305084745</v>
      </c>
      <c r="H73" s="323">
        <f>E73/C73</f>
        <v>0.2033898305084746</v>
      </c>
      <c r="I73" s="639">
        <f>D73+E73</f>
        <v>25</v>
      </c>
      <c r="J73" s="323">
        <f aca="true" t="shared" si="9" ref="J73:J92">I73/C73</f>
        <v>0.423728813559322</v>
      </c>
      <c r="K73" s="224">
        <f>SUM(D73:F73)</f>
        <v>25</v>
      </c>
      <c r="L73" s="323">
        <f aca="true" t="shared" si="10" ref="L73:L92">K73/C73</f>
        <v>0.423728813559322</v>
      </c>
      <c r="N73" s="212">
        <f t="shared" si="6"/>
        <v>84</v>
      </c>
    </row>
    <row r="74" spans="1:14" ht="21.75">
      <c r="A74" s="213">
        <v>62</v>
      </c>
      <c r="B74" s="208" t="s">
        <v>135</v>
      </c>
      <c r="C74" s="224">
        <v>45</v>
      </c>
      <c r="D74" s="224">
        <v>0</v>
      </c>
      <c r="E74" s="208">
        <v>5</v>
      </c>
      <c r="F74" s="224">
        <v>0</v>
      </c>
      <c r="G74" s="323">
        <f>D74/C74</f>
        <v>0</v>
      </c>
      <c r="H74" s="323">
        <f>E74/C74</f>
        <v>0.1111111111111111</v>
      </c>
      <c r="I74" s="639">
        <f>D74+E74</f>
        <v>5</v>
      </c>
      <c r="J74" s="323">
        <f t="shared" si="9"/>
        <v>0.1111111111111111</v>
      </c>
      <c r="K74" s="224">
        <f>SUM(D74:F74)</f>
        <v>5</v>
      </c>
      <c r="L74" s="323">
        <f t="shared" si="10"/>
        <v>0.1111111111111111</v>
      </c>
      <c r="N74" s="212">
        <f t="shared" si="6"/>
        <v>50</v>
      </c>
    </row>
    <row r="75" spans="1:14" s="234" customFormat="1" ht="21.75">
      <c r="A75" s="253">
        <v>63</v>
      </c>
      <c r="B75" s="252" t="s">
        <v>136</v>
      </c>
      <c r="C75" s="228">
        <v>0</v>
      </c>
      <c r="D75" s="228">
        <v>21</v>
      </c>
      <c r="E75" s="252">
        <v>10</v>
      </c>
      <c r="F75" s="228">
        <v>0</v>
      </c>
      <c r="G75" s="229" t="e">
        <f>D75/C75</f>
        <v>#DIV/0!</v>
      </c>
      <c r="H75" s="229" t="e">
        <f>E75/C75</f>
        <v>#DIV/0!</v>
      </c>
      <c r="I75" s="638">
        <f>D75+E75</f>
        <v>31</v>
      </c>
      <c r="J75" s="229" t="e">
        <f t="shared" si="9"/>
        <v>#DIV/0!</v>
      </c>
      <c r="K75" s="228">
        <f>SUM(D75:F75)</f>
        <v>31</v>
      </c>
      <c r="L75" s="229" t="e">
        <f t="shared" si="10"/>
        <v>#DIV/0!</v>
      </c>
      <c r="N75" s="212">
        <f aca="true" t="shared" si="11" ref="N75:N92">SUM(C75:F75)</f>
        <v>31</v>
      </c>
    </row>
    <row r="76" spans="1:14" s="234" customFormat="1" ht="21.75">
      <c r="A76" s="253">
        <v>64</v>
      </c>
      <c r="B76" s="252" t="s">
        <v>317</v>
      </c>
      <c r="C76" s="228">
        <v>0</v>
      </c>
      <c r="D76" s="228">
        <v>4</v>
      </c>
      <c r="E76" s="252">
        <v>2</v>
      </c>
      <c r="F76" s="228">
        <v>3</v>
      </c>
      <c r="G76" s="229" t="e">
        <f>D76/C76</f>
        <v>#DIV/0!</v>
      </c>
      <c r="H76" s="229" t="e">
        <f>E76/C76</f>
        <v>#DIV/0!</v>
      </c>
      <c r="I76" s="638">
        <f>D76+E76</f>
        <v>6</v>
      </c>
      <c r="J76" s="229" t="e">
        <f>I76/C76</f>
        <v>#DIV/0!</v>
      </c>
      <c r="K76" s="228">
        <f>SUM(D76:F76)</f>
        <v>9</v>
      </c>
      <c r="L76" s="229" t="e">
        <f>K76/C76</f>
        <v>#DIV/0!</v>
      </c>
      <c r="N76" s="212"/>
    </row>
    <row r="77" spans="1:14" ht="21.75">
      <c r="A77" s="381"/>
      <c r="B77" s="381" t="s">
        <v>215</v>
      </c>
      <c r="C77" s="382">
        <f>SUM(C71:C72,C73:C76)</f>
        <v>142</v>
      </c>
      <c r="D77" s="382">
        <f>SUM(D71:D72,D73:D76)</f>
        <v>70</v>
      </c>
      <c r="E77" s="629">
        <f>SUM(E71:E72,E73:E76)</f>
        <v>96</v>
      </c>
      <c r="F77" s="382">
        <f>SUM(F71:F72,F73:F76)</f>
        <v>133</v>
      </c>
      <c r="G77" s="229">
        <f aca="true" t="shared" si="12" ref="G77:G92">D77/C77</f>
        <v>0.49295774647887325</v>
      </c>
      <c r="H77" s="229">
        <f aca="true" t="shared" si="13" ref="H77:H92">E77/C77</f>
        <v>0.676056338028169</v>
      </c>
      <c r="I77" s="647">
        <f>D77+E77</f>
        <v>166</v>
      </c>
      <c r="J77" s="229">
        <f t="shared" si="9"/>
        <v>1.1690140845070423</v>
      </c>
      <c r="K77" s="382">
        <f>SUM(D77:F77)</f>
        <v>299</v>
      </c>
      <c r="L77" s="229">
        <f t="shared" si="10"/>
        <v>2.1056338028169015</v>
      </c>
      <c r="N77" s="212">
        <f t="shared" si="11"/>
        <v>441</v>
      </c>
    </row>
    <row r="78" spans="1:14" ht="21.75">
      <c r="A78" s="213">
        <v>65</v>
      </c>
      <c r="B78" s="208" t="s">
        <v>106</v>
      </c>
      <c r="C78" s="224">
        <v>5</v>
      </c>
      <c r="D78" s="224">
        <v>16</v>
      </c>
      <c r="E78" s="208">
        <v>47</v>
      </c>
      <c r="F78" s="224">
        <v>27</v>
      </c>
      <c r="G78" s="229">
        <f t="shared" si="12"/>
        <v>3.2</v>
      </c>
      <c r="H78" s="229">
        <f t="shared" si="13"/>
        <v>9.4</v>
      </c>
      <c r="I78" s="639">
        <f aca="true" t="shared" si="14" ref="I78:I91">D78+E78</f>
        <v>63</v>
      </c>
      <c r="J78" s="229">
        <f t="shared" si="9"/>
        <v>12.6</v>
      </c>
      <c r="K78" s="224">
        <f aca="true" t="shared" si="15" ref="K78:K92">SUM(D78:F78)</f>
        <v>90</v>
      </c>
      <c r="L78" s="229">
        <f t="shared" si="10"/>
        <v>18</v>
      </c>
      <c r="N78" s="212">
        <f t="shared" si="11"/>
        <v>95</v>
      </c>
    </row>
    <row r="79" spans="1:14" ht="21.75">
      <c r="A79" s="213">
        <v>66</v>
      </c>
      <c r="B79" s="208" t="s">
        <v>191</v>
      </c>
      <c r="C79" s="224">
        <v>0</v>
      </c>
      <c r="D79" s="224">
        <v>14</v>
      </c>
      <c r="E79" s="208">
        <v>15</v>
      </c>
      <c r="F79" s="224">
        <v>1</v>
      </c>
      <c r="G79" s="229" t="e">
        <f t="shared" si="12"/>
        <v>#DIV/0!</v>
      </c>
      <c r="H79" s="229" t="e">
        <f t="shared" si="13"/>
        <v>#DIV/0!</v>
      </c>
      <c r="I79" s="639">
        <f t="shared" si="14"/>
        <v>29</v>
      </c>
      <c r="J79" s="229" t="e">
        <f t="shared" si="9"/>
        <v>#DIV/0!</v>
      </c>
      <c r="K79" s="226">
        <f t="shared" si="15"/>
        <v>30</v>
      </c>
      <c r="L79" s="229" t="e">
        <f t="shared" si="10"/>
        <v>#DIV/0!</v>
      </c>
      <c r="N79" s="212">
        <f t="shared" si="11"/>
        <v>30</v>
      </c>
    </row>
    <row r="80" spans="1:14" ht="21.75">
      <c r="A80" s="213">
        <v>67</v>
      </c>
      <c r="B80" s="208" t="s">
        <v>161</v>
      </c>
      <c r="C80" s="224">
        <v>2</v>
      </c>
      <c r="D80" s="224">
        <v>4</v>
      </c>
      <c r="E80" s="208">
        <v>6</v>
      </c>
      <c r="F80" s="224">
        <v>1</v>
      </c>
      <c r="G80" s="229">
        <f t="shared" si="12"/>
        <v>2</v>
      </c>
      <c r="H80" s="229">
        <f t="shared" si="13"/>
        <v>3</v>
      </c>
      <c r="I80" s="639">
        <f t="shared" si="14"/>
        <v>10</v>
      </c>
      <c r="J80" s="229">
        <f t="shared" si="9"/>
        <v>5</v>
      </c>
      <c r="K80" s="224">
        <f t="shared" si="15"/>
        <v>11</v>
      </c>
      <c r="L80" s="229">
        <f t="shared" si="10"/>
        <v>5.5</v>
      </c>
      <c r="N80" s="212">
        <f t="shared" si="11"/>
        <v>13</v>
      </c>
    </row>
    <row r="81" spans="1:14" ht="21.75">
      <c r="A81" s="213">
        <v>68</v>
      </c>
      <c r="B81" s="208" t="s">
        <v>107</v>
      </c>
      <c r="C81" s="224">
        <v>32</v>
      </c>
      <c r="D81" s="224">
        <v>7</v>
      </c>
      <c r="E81" s="208">
        <v>6</v>
      </c>
      <c r="F81" s="224">
        <v>2</v>
      </c>
      <c r="G81" s="229">
        <f t="shared" si="12"/>
        <v>0.21875</v>
      </c>
      <c r="H81" s="229">
        <f t="shared" si="13"/>
        <v>0.1875</v>
      </c>
      <c r="I81" s="639">
        <f t="shared" si="14"/>
        <v>13</v>
      </c>
      <c r="J81" s="229">
        <f t="shared" si="9"/>
        <v>0.40625</v>
      </c>
      <c r="K81" s="224">
        <f t="shared" si="15"/>
        <v>15</v>
      </c>
      <c r="L81" s="229">
        <f t="shared" si="10"/>
        <v>0.46875</v>
      </c>
      <c r="N81" s="212">
        <f t="shared" si="11"/>
        <v>47</v>
      </c>
    </row>
    <row r="82" spans="1:14" ht="21.75">
      <c r="A82" s="213">
        <v>69</v>
      </c>
      <c r="B82" s="208" t="s">
        <v>108</v>
      </c>
      <c r="C82" s="224">
        <v>36</v>
      </c>
      <c r="D82" s="224">
        <v>8</v>
      </c>
      <c r="E82" s="208">
        <v>10</v>
      </c>
      <c r="F82" s="224">
        <v>1</v>
      </c>
      <c r="G82" s="229">
        <f t="shared" si="12"/>
        <v>0.2222222222222222</v>
      </c>
      <c r="H82" s="229">
        <f t="shared" si="13"/>
        <v>0.2777777777777778</v>
      </c>
      <c r="I82" s="639">
        <f t="shared" si="14"/>
        <v>18</v>
      </c>
      <c r="J82" s="229">
        <f t="shared" si="9"/>
        <v>0.5</v>
      </c>
      <c r="K82" s="224">
        <f t="shared" si="15"/>
        <v>19</v>
      </c>
      <c r="L82" s="229">
        <f t="shared" si="10"/>
        <v>0.5277777777777778</v>
      </c>
      <c r="N82" s="212">
        <f t="shared" si="11"/>
        <v>55</v>
      </c>
    </row>
    <row r="83" spans="1:14" s="234" customFormat="1" ht="21.75">
      <c r="A83" s="213">
        <v>70</v>
      </c>
      <c r="B83" s="208" t="s">
        <v>140</v>
      </c>
      <c r="C83" s="224">
        <v>23</v>
      </c>
      <c r="D83" s="224">
        <v>3</v>
      </c>
      <c r="E83" s="208">
        <v>5</v>
      </c>
      <c r="F83" s="224">
        <v>2</v>
      </c>
      <c r="G83" s="229">
        <f t="shared" si="12"/>
        <v>0.13043478260869565</v>
      </c>
      <c r="H83" s="229">
        <f t="shared" si="13"/>
        <v>0.21739130434782608</v>
      </c>
      <c r="I83" s="639">
        <f t="shared" si="14"/>
        <v>8</v>
      </c>
      <c r="J83" s="229">
        <f t="shared" si="9"/>
        <v>0.34782608695652173</v>
      </c>
      <c r="K83" s="224">
        <f t="shared" si="15"/>
        <v>10</v>
      </c>
      <c r="L83" s="229">
        <f t="shared" si="10"/>
        <v>0.43478260869565216</v>
      </c>
      <c r="N83" s="212">
        <f t="shared" si="11"/>
        <v>33</v>
      </c>
    </row>
    <row r="84" spans="1:14" s="234" customFormat="1" ht="21.75">
      <c r="A84" s="213">
        <v>71</v>
      </c>
      <c r="B84" s="208" t="s">
        <v>319</v>
      </c>
      <c r="C84" s="224">
        <v>6</v>
      </c>
      <c r="D84" s="224">
        <v>2</v>
      </c>
      <c r="E84" s="208">
        <v>3</v>
      </c>
      <c r="F84" s="224">
        <v>0</v>
      </c>
      <c r="G84" s="229">
        <f>D84/C84</f>
        <v>0.3333333333333333</v>
      </c>
      <c r="H84" s="229">
        <f>E84/C84</f>
        <v>0.5</v>
      </c>
      <c r="I84" s="639">
        <f>D84+E84</f>
        <v>5</v>
      </c>
      <c r="J84" s="229">
        <f>I84/C84</f>
        <v>0.8333333333333334</v>
      </c>
      <c r="K84" s="224">
        <f>SUM(D84:F84)</f>
        <v>5</v>
      </c>
      <c r="L84" s="229">
        <f>K84/C84</f>
        <v>0.8333333333333334</v>
      </c>
      <c r="N84" s="212"/>
    </row>
    <row r="85" spans="1:14" ht="21.75">
      <c r="A85" s="231"/>
      <c r="B85" s="231" t="s">
        <v>216</v>
      </c>
      <c r="C85" s="232">
        <f>SUM(C78:C84)</f>
        <v>104</v>
      </c>
      <c r="D85" s="232">
        <f>SUM(D78:D84)</f>
        <v>54</v>
      </c>
      <c r="E85" s="232">
        <f>SUM(E78:E84)</f>
        <v>92</v>
      </c>
      <c r="F85" s="232">
        <f>SUM(F78:F84)</f>
        <v>34</v>
      </c>
      <c r="G85" s="229">
        <f t="shared" si="12"/>
        <v>0.5192307692307693</v>
      </c>
      <c r="H85" s="229">
        <f t="shared" si="13"/>
        <v>0.8846153846153846</v>
      </c>
      <c r="I85" s="646">
        <f t="shared" si="14"/>
        <v>146</v>
      </c>
      <c r="J85" s="229">
        <f t="shared" si="9"/>
        <v>1.4038461538461537</v>
      </c>
      <c r="K85" s="232">
        <f t="shared" si="15"/>
        <v>180</v>
      </c>
      <c r="L85" s="229">
        <f t="shared" si="10"/>
        <v>1.7307692307692308</v>
      </c>
      <c r="N85" s="212">
        <f t="shared" si="11"/>
        <v>284</v>
      </c>
    </row>
    <row r="86" spans="1:14" s="234" customFormat="1" ht="21.75">
      <c r="A86" s="213">
        <v>72</v>
      </c>
      <c r="B86" s="208" t="s">
        <v>95</v>
      </c>
      <c r="C86" s="224">
        <v>1</v>
      </c>
      <c r="D86" s="224">
        <v>11</v>
      </c>
      <c r="E86" s="208">
        <v>12</v>
      </c>
      <c r="F86" s="224">
        <v>13</v>
      </c>
      <c r="G86" s="229">
        <f t="shared" si="12"/>
        <v>11</v>
      </c>
      <c r="H86" s="229">
        <f t="shared" si="13"/>
        <v>12</v>
      </c>
      <c r="I86" s="639">
        <f t="shared" si="14"/>
        <v>23</v>
      </c>
      <c r="J86" s="229">
        <f t="shared" si="9"/>
        <v>23</v>
      </c>
      <c r="K86" s="224">
        <f t="shared" si="15"/>
        <v>36</v>
      </c>
      <c r="L86" s="229">
        <f t="shared" si="10"/>
        <v>36</v>
      </c>
      <c r="N86" s="212">
        <f t="shared" si="11"/>
        <v>37</v>
      </c>
    </row>
    <row r="87" spans="1:14" ht="21.75">
      <c r="A87" s="231"/>
      <c r="B87" s="231" t="s">
        <v>217</v>
      </c>
      <c r="C87" s="232">
        <f>SUM(C86)</f>
        <v>1</v>
      </c>
      <c r="D87" s="232">
        <f>SUM(D86)</f>
        <v>11</v>
      </c>
      <c r="E87" s="628">
        <f>SUM(E86)</f>
        <v>12</v>
      </c>
      <c r="F87" s="232">
        <f>SUM(F86)</f>
        <v>13</v>
      </c>
      <c r="G87" s="229">
        <f t="shared" si="12"/>
        <v>11</v>
      </c>
      <c r="H87" s="229">
        <f t="shared" si="13"/>
        <v>12</v>
      </c>
      <c r="I87" s="646">
        <f t="shared" si="14"/>
        <v>23</v>
      </c>
      <c r="J87" s="229">
        <f t="shared" si="9"/>
        <v>23</v>
      </c>
      <c r="K87" s="232">
        <f t="shared" si="15"/>
        <v>36</v>
      </c>
      <c r="L87" s="229">
        <f t="shared" si="10"/>
        <v>36</v>
      </c>
      <c r="N87" s="212">
        <f t="shared" si="11"/>
        <v>37</v>
      </c>
    </row>
    <row r="88" spans="1:14" s="234" customFormat="1" ht="21.75">
      <c r="A88" s="213">
        <v>73</v>
      </c>
      <c r="B88" s="208" t="s">
        <v>96</v>
      </c>
      <c r="C88" s="224">
        <v>7</v>
      </c>
      <c r="D88" s="224">
        <v>6</v>
      </c>
      <c r="E88" s="208">
        <v>11</v>
      </c>
      <c r="F88" s="224">
        <v>4</v>
      </c>
      <c r="G88" s="229">
        <f t="shared" si="12"/>
        <v>0.8571428571428571</v>
      </c>
      <c r="H88" s="229">
        <f t="shared" si="13"/>
        <v>1.5714285714285714</v>
      </c>
      <c r="I88" s="639">
        <f t="shared" si="14"/>
        <v>17</v>
      </c>
      <c r="J88" s="229">
        <f t="shared" si="9"/>
        <v>2.4285714285714284</v>
      </c>
      <c r="K88" s="224">
        <f t="shared" si="15"/>
        <v>21</v>
      </c>
      <c r="L88" s="229">
        <f t="shared" si="10"/>
        <v>3</v>
      </c>
      <c r="N88" s="212">
        <f t="shared" si="11"/>
        <v>28</v>
      </c>
    </row>
    <row r="89" spans="1:14" ht="21.75">
      <c r="A89" s="231"/>
      <c r="B89" s="231" t="s">
        <v>218</v>
      </c>
      <c r="C89" s="232">
        <f>SUM(C88)</f>
        <v>7</v>
      </c>
      <c r="D89" s="232">
        <f>SUM(D88)</f>
        <v>6</v>
      </c>
      <c r="E89" s="628">
        <f>SUM(E88)</f>
        <v>11</v>
      </c>
      <c r="F89" s="232">
        <f>SUM(F88)</f>
        <v>4</v>
      </c>
      <c r="G89" s="229">
        <f t="shared" si="12"/>
        <v>0.8571428571428571</v>
      </c>
      <c r="H89" s="229">
        <f t="shared" si="13"/>
        <v>1.5714285714285714</v>
      </c>
      <c r="I89" s="646">
        <f t="shared" si="14"/>
        <v>17</v>
      </c>
      <c r="J89" s="229">
        <f t="shared" si="9"/>
        <v>2.4285714285714284</v>
      </c>
      <c r="K89" s="232">
        <f t="shared" si="15"/>
        <v>21</v>
      </c>
      <c r="L89" s="229">
        <f t="shared" si="10"/>
        <v>3</v>
      </c>
      <c r="N89" s="212">
        <f t="shared" si="11"/>
        <v>28</v>
      </c>
    </row>
    <row r="90" spans="1:14" s="234" customFormat="1" ht="21.75">
      <c r="A90" s="213">
        <v>74</v>
      </c>
      <c r="B90" s="208" t="s">
        <v>97</v>
      </c>
      <c r="C90" s="224">
        <v>2</v>
      </c>
      <c r="D90" s="224">
        <v>2</v>
      </c>
      <c r="E90" s="208">
        <v>7</v>
      </c>
      <c r="F90" s="224">
        <v>3</v>
      </c>
      <c r="G90" s="229">
        <f t="shared" si="12"/>
        <v>1</v>
      </c>
      <c r="H90" s="229">
        <f t="shared" si="13"/>
        <v>3.5</v>
      </c>
      <c r="I90" s="639">
        <f t="shared" si="14"/>
        <v>9</v>
      </c>
      <c r="J90" s="229">
        <f t="shared" si="9"/>
        <v>4.5</v>
      </c>
      <c r="K90" s="226">
        <f t="shared" si="15"/>
        <v>12</v>
      </c>
      <c r="L90" s="229">
        <f t="shared" si="10"/>
        <v>6</v>
      </c>
      <c r="N90" s="212">
        <f t="shared" si="11"/>
        <v>14</v>
      </c>
    </row>
    <row r="91" spans="1:14" s="234" customFormat="1" ht="21.75">
      <c r="A91" s="231"/>
      <c r="B91" s="231" t="s">
        <v>219</v>
      </c>
      <c r="C91" s="232">
        <f>SUM(C90)</f>
        <v>2</v>
      </c>
      <c r="D91" s="232">
        <f>SUM(D90)</f>
        <v>2</v>
      </c>
      <c r="E91" s="628">
        <f>SUM(E90)</f>
        <v>7</v>
      </c>
      <c r="F91" s="232">
        <f>SUM(F90)</f>
        <v>3</v>
      </c>
      <c r="G91" s="229">
        <f t="shared" si="12"/>
        <v>1</v>
      </c>
      <c r="H91" s="229">
        <f t="shared" si="13"/>
        <v>3.5</v>
      </c>
      <c r="I91" s="646">
        <f t="shared" si="14"/>
        <v>9</v>
      </c>
      <c r="J91" s="229">
        <f t="shared" si="9"/>
        <v>4.5</v>
      </c>
      <c r="K91" s="233">
        <f t="shared" si="15"/>
        <v>12</v>
      </c>
      <c r="L91" s="229">
        <f t="shared" si="10"/>
        <v>6</v>
      </c>
      <c r="N91" s="212">
        <f t="shared" si="11"/>
        <v>14</v>
      </c>
    </row>
    <row r="92" spans="1:14" s="234" customFormat="1" ht="27" customHeight="1">
      <c r="A92" s="237"/>
      <c r="B92" s="209" t="s">
        <v>20</v>
      </c>
      <c r="C92" s="238">
        <f>SUM(C91,C89,C87,C85,C77,C70,C50)</f>
        <v>2854</v>
      </c>
      <c r="D92" s="238">
        <f>SUM(D91,D89,D87,D85,D77,D70,D50)</f>
        <v>1460</v>
      </c>
      <c r="E92" s="630">
        <f>SUM(E91,E89,E87,E85,E77,E70,E50)</f>
        <v>2312</v>
      </c>
      <c r="F92" s="238">
        <f>SUM(F91,F89,F87,F85,F77,F70,F50)</f>
        <v>2645</v>
      </c>
      <c r="G92" s="239">
        <f t="shared" si="12"/>
        <v>0.51156271899089</v>
      </c>
      <c r="H92" s="239">
        <f t="shared" si="13"/>
        <v>0.8100911002102312</v>
      </c>
      <c r="I92" s="648">
        <f>D92+E92</f>
        <v>3772</v>
      </c>
      <c r="J92" s="239">
        <f t="shared" si="9"/>
        <v>1.3216538192011211</v>
      </c>
      <c r="K92" s="238">
        <f t="shared" si="15"/>
        <v>6417</v>
      </c>
      <c r="L92" s="239">
        <f t="shared" si="10"/>
        <v>2.248423265592151</v>
      </c>
      <c r="N92" s="212">
        <f t="shared" si="11"/>
        <v>9271</v>
      </c>
    </row>
    <row r="93" ht="21.75">
      <c r="B93" s="192" t="s">
        <v>342</v>
      </c>
    </row>
    <row r="94" ht="21.75">
      <c r="E94" s="317"/>
    </row>
    <row r="95" spans="2:5" ht="21.75">
      <c r="B95" s="292" t="s">
        <v>209</v>
      </c>
      <c r="E95" s="90" t="s">
        <v>341</v>
      </c>
    </row>
    <row r="96" ht="21.75">
      <c r="B96" s="292" t="s">
        <v>210</v>
      </c>
    </row>
    <row r="97" ht="21.75">
      <c r="B97" s="292" t="s">
        <v>332</v>
      </c>
    </row>
    <row r="98" ht="21.75">
      <c r="B98" s="292"/>
    </row>
    <row r="99" ht="21.75">
      <c r="B99" s="292"/>
    </row>
  </sheetData>
  <mergeCells count="2">
    <mergeCell ref="G2:L2"/>
    <mergeCell ref="A1:L1"/>
  </mergeCells>
  <printOptions/>
  <pageMargins left="0.1968503937007874" right="0" top="0.5905511811023623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K58"/>
  <sheetViews>
    <sheetView zoomScale="128" zoomScaleNormal="128" workbookViewId="0" topLeftCell="A1">
      <pane ySplit="5" topLeftCell="BM51" activePane="bottomLeft" state="frozen"/>
      <selection pane="topLeft" activeCell="A1" sqref="A1"/>
      <selection pane="bottomLeft" activeCell="C3" sqref="C3:K3"/>
    </sheetView>
  </sheetViews>
  <sheetFormatPr defaultColWidth="9.140625" defaultRowHeight="21.75"/>
  <cols>
    <col min="1" max="1" width="3.00390625" style="0" customWidth="1"/>
    <col min="2" max="2" width="22.421875" style="0" customWidth="1"/>
    <col min="3" max="3" width="3.57421875" style="0" customWidth="1"/>
    <col min="4" max="4" width="3.7109375" style="0" customWidth="1"/>
    <col min="5" max="5" width="3.28125" style="0" customWidth="1"/>
    <col min="6" max="6" width="4.140625" style="0" customWidth="1"/>
    <col min="7" max="7" width="3.28125" style="0" customWidth="1"/>
    <col min="8" max="8" width="3.421875" style="0" customWidth="1"/>
    <col min="9" max="9" width="3.57421875" style="0" customWidth="1"/>
    <col min="10" max="10" width="2.57421875" style="0" customWidth="1"/>
    <col min="11" max="11" width="4.57421875" style="0" customWidth="1"/>
    <col min="12" max="12" width="2.8515625" style="445" customWidth="1"/>
    <col min="13" max="13" width="3.421875" style="445" customWidth="1"/>
    <col min="14" max="14" width="3.57421875" style="445" customWidth="1"/>
    <col min="15" max="15" width="3.28125" style="445" customWidth="1"/>
    <col min="16" max="16" width="3.421875" style="445" customWidth="1"/>
    <col min="17" max="17" width="2.7109375" style="445" customWidth="1"/>
    <col min="18" max="18" width="2.00390625" style="445" customWidth="1"/>
    <col min="19" max="19" width="2.28125" style="445" customWidth="1"/>
    <col min="20" max="20" width="3.7109375" style="445" customWidth="1"/>
    <col min="21" max="23" width="3.140625" style="0" customWidth="1"/>
    <col min="24" max="24" width="3.00390625" style="0" customWidth="1"/>
    <col min="25" max="25" width="3.140625" style="0" customWidth="1"/>
    <col min="26" max="29" width="2.8515625" style="0" customWidth="1"/>
    <col min="30" max="30" width="2.7109375" style="0" customWidth="1"/>
    <col min="31" max="35" width="3.140625" style="0" customWidth="1"/>
    <col min="36" max="36" width="2.8515625" style="0" customWidth="1"/>
    <col min="37" max="37" width="3.00390625" style="445" customWidth="1"/>
    <col min="38" max="38" width="3.140625" style="445" customWidth="1"/>
    <col min="39" max="39" width="3.28125" style="445" customWidth="1"/>
    <col min="40" max="40" width="3.57421875" style="445" customWidth="1"/>
    <col min="41" max="41" width="3.421875" style="445" customWidth="1"/>
    <col min="42" max="42" width="3.7109375" style="0" customWidth="1"/>
    <col min="43" max="44" width="3.00390625" style="0" customWidth="1"/>
    <col min="45" max="46" width="3.28125" style="0" customWidth="1"/>
    <col min="47" max="47" width="2.7109375" style="0" customWidth="1"/>
    <col min="48" max="50" width="3.00390625" style="0" customWidth="1"/>
    <col min="51" max="51" width="3.421875" style="0" customWidth="1"/>
    <col min="52" max="52" width="2.8515625" style="0" customWidth="1"/>
    <col min="53" max="53" width="3.140625" style="0" customWidth="1"/>
    <col min="54" max="54" width="3.00390625" style="0" customWidth="1"/>
    <col min="55" max="57" width="3.140625" style="0" customWidth="1"/>
    <col min="58" max="58" width="3.00390625" style="0" customWidth="1"/>
    <col min="59" max="59" width="4.421875" style="0" customWidth="1"/>
    <col min="60" max="60" width="6.57421875" style="0" customWidth="1"/>
    <col min="61" max="61" width="4.140625" style="0" customWidth="1"/>
    <col min="62" max="62" width="6.140625" style="0" customWidth="1"/>
    <col min="63" max="63" width="3.7109375" style="0" customWidth="1"/>
  </cols>
  <sheetData>
    <row r="1" spans="1:41" s="512" customFormat="1" ht="26.25" customHeight="1">
      <c r="A1" s="511" t="s">
        <v>338</v>
      </c>
      <c r="L1" s="30"/>
      <c r="M1" s="30"/>
      <c r="N1" s="30"/>
      <c r="O1" s="30"/>
      <c r="P1" s="30"/>
      <c r="Q1" s="30"/>
      <c r="R1" s="30"/>
      <c r="S1" s="30"/>
      <c r="T1" s="30"/>
      <c r="AK1" s="30"/>
      <c r="AL1" s="30"/>
      <c r="AM1" s="30"/>
      <c r="AN1" s="30"/>
      <c r="AO1" s="30"/>
    </row>
    <row r="2" spans="1:59" s="512" customFormat="1" ht="18.75" customHeight="1">
      <c r="A2" s="513"/>
      <c r="B2" s="514"/>
      <c r="C2" s="753" t="s">
        <v>295</v>
      </c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  <c r="Q2" s="754"/>
      <c r="R2" s="754"/>
      <c r="S2" s="754"/>
      <c r="T2" s="754"/>
      <c r="U2" s="754"/>
      <c r="V2" s="754"/>
      <c r="W2" s="754"/>
      <c r="X2" s="754"/>
      <c r="Y2" s="754"/>
      <c r="Z2" s="754"/>
      <c r="AA2" s="754"/>
      <c r="AB2" s="754"/>
      <c r="AC2" s="754"/>
      <c r="AD2" s="754"/>
      <c r="AE2" s="754"/>
      <c r="AF2" s="754"/>
      <c r="AG2" s="754"/>
      <c r="AH2" s="754"/>
      <c r="AI2" s="754"/>
      <c r="AJ2" s="755"/>
      <c r="AK2" s="744" t="s">
        <v>119</v>
      </c>
      <c r="AL2" s="745"/>
      <c r="AM2" s="745"/>
      <c r="AN2" s="745"/>
      <c r="AO2" s="754"/>
      <c r="AP2" s="754"/>
      <c r="AQ2" s="754"/>
      <c r="AR2" s="754"/>
      <c r="AS2" s="754"/>
      <c r="AT2" s="754"/>
      <c r="AU2" s="754"/>
      <c r="AV2" s="754"/>
      <c r="AW2" s="754"/>
      <c r="AX2" s="754"/>
      <c r="AY2" s="754"/>
      <c r="AZ2" s="754"/>
      <c r="BA2" s="754"/>
      <c r="BB2" s="754"/>
      <c r="BC2" s="754"/>
      <c r="BD2" s="754"/>
      <c r="BE2" s="754"/>
      <c r="BF2" s="754"/>
      <c r="BG2" s="513"/>
    </row>
    <row r="3" spans="1:59" s="512" customFormat="1" ht="20.25" customHeight="1">
      <c r="A3" s="515" t="s">
        <v>251</v>
      </c>
      <c r="B3" s="516" t="s">
        <v>0</v>
      </c>
      <c r="C3" s="747" t="s">
        <v>23</v>
      </c>
      <c r="D3" s="748"/>
      <c r="E3" s="748"/>
      <c r="F3" s="748"/>
      <c r="G3" s="748"/>
      <c r="H3" s="748"/>
      <c r="I3" s="748"/>
      <c r="J3" s="748"/>
      <c r="K3" s="749"/>
      <c r="L3" s="756" t="s">
        <v>27</v>
      </c>
      <c r="M3" s="757"/>
      <c r="N3" s="757"/>
      <c r="O3" s="757"/>
      <c r="P3" s="757"/>
      <c r="Q3" s="757"/>
      <c r="R3" s="757"/>
      <c r="S3" s="757"/>
      <c r="T3" s="758"/>
      <c r="U3" s="744" t="s">
        <v>27</v>
      </c>
      <c r="V3" s="745"/>
      <c r="W3" s="745"/>
      <c r="X3" s="746"/>
      <c r="Y3" s="739" t="s">
        <v>29</v>
      </c>
      <c r="Z3" s="740"/>
      <c r="AA3" s="740"/>
      <c r="AB3" s="741"/>
      <c r="AC3" s="739" t="s">
        <v>296</v>
      </c>
      <c r="AD3" s="740"/>
      <c r="AE3" s="740"/>
      <c r="AF3" s="741"/>
      <c r="AG3" s="507" t="s">
        <v>305</v>
      </c>
      <c r="AH3" s="517"/>
      <c r="AI3" s="517"/>
      <c r="AJ3" s="508"/>
      <c r="AK3" s="759" t="s">
        <v>27</v>
      </c>
      <c r="AL3" s="760"/>
      <c r="AM3" s="760"/>
      <c r="AN3" s="761"/>
      <c r="AO3" s="750" t="s">
        <v>154</v>
      </c>
      <c r="AP3" s="751"/>
      <c r="AQ3" s="751"/>
      <c r="AR3" s="751"/>
      <c r="AS3" s="752"/>
      <c r="AT3" s="750" t="s">
        <v>297</v>
      </c>
      <c r="AU3" s="751"/>
      <c r="AV3" s="751"/>
      <c r="AW3" s="751"/>
      <c r="AX3" s="752"/>
      <c r="AY3" s="750" t="s">
        <v>154</v>
      </c>
      <c r="AZ3" s="751"/>
      <c r="BA3" s="751"/>
      <c r="BB3" s="752"/>
      <c r="BC3" s="533" t="s">
        <v>202</v>
      </c>
      <c r="BD3" s="518"/>
      <c r="BE3" s="518"/>
      <c r="BF3" s="519"/>
      <c r="BG3" s="520" t="s">
        <v>20</v>
      </c>
    </row>
    <row r="4" spans="1:59" s="512" customFormat="1" ht="22.5" customHeight="1">
      <c r="A4" s="515" t="s">
        <v>254</v>
      </c>
      <c r="C4" s="738" t="s">
        <v>76</v>
      </c>
      <c r="D4" s="738"/>
      <c r="E4" s="738"/>
      <c r="F4" s="738"/>
      <c r="G4" s="738" t="s">
        <v>85</v>
      </c>
      <c r="H4" s="738"/>
      <c r="I4" s="738"/>
      <c r="J4" s="738"/>
      <c r="K4" s="738"/>
      <c r="L4" s="742" t="s">
        <v>76</v>
      </c>
      <c r="M4" s="742"/>
      <c r="N4" s="742"/>
      <c r="O4" s="742"/>
      <c r="P4" s="742" t="s">
        <v>85</v>
      </c>
      <c r="Q4" s="742"/>
      <c r="R4" s="742"/>
      <c r="S4" s="742"/>
      <c r="T4" s="743"/>
      <c r="U4" s="747" t="s">
        <v>242</v>
      </c>
      <c r="V4" s="748"/>
      <c r="W4" s="748"/>
      <c r="X4" s="749"/>
      <c r="Y4" s="735" t="s">
        <v>298</v>
      </c>
      <c r="Z4" s="736"/>
      <c r="AA4" s="736"/>
      <c r="AB4" s="737"/>
      <c r="AC4" s="735" t="s">
        <v>299</v>
      </c>
      <c r="AD4" s="736"/>
      <c r="AE4" s="736"/>
      <c r="AF4" s="737"/>
      <c r="AG4" s="510" t="s">
        <v>304</v>
      </c>
      <c r="AH4" s="521"/>
      <c r="AI4" s="521"/>
      <c r="AJ4" s="509"/>
      <c r="AK4" s="523"/>
      <c r="AL4" s="523"/>
      <c r="AM4" s="523"/>
      <c r="AN4" s="634"/>
      <c r="AO4" s="523"/>
      <c r="AP4" s="521"/>
      <c r="AQ4" s="521"/>
      <c r="AR4" s="521"/>
      <c r="AS4" s="522"/>
      <c r="AT4" s="521"/>
      <c r="AU4" s="521"/>
      <c r="AV4" s="521"/>
      <c r="AW4" s="521"/>
      <c r="AX4" s="521"/>
      <c r="AY4" s="735" t="s">
        <v>300</v>
      </c>
      <c r="AZ4" s="736"/>
      <c r="BA4" s="736"/>
      <c r="BB4" s="737"/>
      <c r="BC4" s="521"/>
      <c r="BD4" s="521"/>
      <c r="BE4" s="521"/>
      <c r="BG4" s="524"/>
    </row>
    <row r="5" spans="1:59" s="512" customFormat="1" ht="20.25" customHeight="1">
      <c r="A5" s="525" t="s">
        <v>155</v>
      </c>
      <c r="B5" s="522"/>
      <c r="C5" s="526" t="s">
        <v>77</v>
      </c>
      <c r="D5" s="526" t="s">
        <v>78</v>
      </c>
      <c r="E5" s="526" t="s">
        <v>79</v>
      </c>
      <c r="F5" s="526" t="s">
        <v>20</v>
      </c>
      <c r="G5" s="526" t="s">
        <v>80</v>
      </c>
      <c r="H5" s="526" t="s">
        <v>81</v>
      </c>
      <c r="I5" s="526" t="s">
        <v>82</v>
      </c>
      <c r="J5" s="526" t="s">
        <v>83</v>
      </c>
      <c r="K5" s="526" t="s">
        <v>20</v>
      </c>
      <c r="L5" s="595" t="s">
        <v>77</v>
      </c>
      <c r="M5" s="595" t="s">
        <v>78</v>
      </c>
      <c r="N5" s="595" t="s">
        <v>79</v>
      </c>
      <c r="O5" s="595" t="s">
        <v>20</v>
      </c>
      <c r="P5" s="595" t="s">
        <v>80</v>
      </c>
      <c r="Q5" s="595" t="s">
        <v>81</v>
      </c>
      <c r="R5" s="595" t="s">
        <v>82</v>
      </c>
      <c r="S5" s="595" t="s">
        <v>83</v>
      </c>
      <c r="T5" s="596" t="s">
        <v>20</v>
      </c>
      <c r="U5" s="528" t="s">
        <v>77</v>
      </c>
      <c r="V5" s="528" t="s">
        <v>78</v>
      </c>
      <c r="W5" s="526" t="s">
        <v>79</v>
      </c>
      <c r="X5" s="527" t="s">
        <v>20</v>
      </c>
      <c r="Y5" s="528" t="s">
        <v>77</v>
      </c>
      <c r="Z5" s="528" t="s">
        <v>78</v>
      </c>
      <c r="AA5" s="526" t="s">
        <v>79</v>
      </c>
      <c r="AB5" s="527" t="s">
        <v>20</v>
      </c>
      <c r="AC5" s="528" t="s">
        <v>77</v>
      </c>
      <c r="AD5" s="528" t="s">
        <v>78</v>
      </c>
      <c r="AE5" s="528" t="s">
        <v>79</v>
      </c>
      <c r="AF5" s="527" t="s">
        <v>20</v>
      </c>
      <c r="AG5" s="528" t="s">
        <v>77</v>
      </c>
      <c r="AH5" s="528" t="s">
        <v>78</v>
      </c>
      <c r="AI5" s="529" t="s">
        <v>79</v>
      </c>
      <c r="AJ5" s="527" t="s">
        <v>20</v>
      </c>
      <c r="AK5" s="595" t="s">
        <v>77</v>
      </c>
      <c r="AL5" s="595" t="s">
        <v>78</v>
      </c>
      <c r="AM5" s="595" t="s">
        <v>79</v>
      </c>
      <c r="AN5" s="596" t="s">
        <v>20</v>
      </c>
      <c r="AO5" s="530" t="s">
        <v>89</v>
      </c>
      <c r="AP5" s="526" t="s">
        <v>77</v>
      </c>
      <c r="AQ5" s="526" t="s">
        <v>78</v>
      </c>
      <c r="AR5" s="526" t="s">
        <v>79</v>
      </c>
      <c r="AS5" s="527" t="s">
        <v>20</v>
      </c>
      <c r="AT5" s="530" t="s">
        <v>89</v>
      </c>
      <c r="AU5" s="531" t="s">
        <v>77</v>
      </c>
      <c r="AV5" s="531" t="s">
        <v>78</v>
      </c>
      <c r="AW5" s="526" t="s">
        <v>79</v>
      </c>
      <c r="AX5" s="527" t="s">
        <v>20</v>
      </c>
      <c r="AY5" s="526" t="s">
        <v>77</v>
      </c>
      <c r="AZ5" s="526" t="s">
        <v>78</v>
      </c>
      <c r="BA5" s="526" t="s">
        <v>79</v>
      </c>
      <c r="BB5" s="527" t="s">
        <v>20</v>
      </c>
      <c r="BC5" s="526" t="s">
        <v>77</v>
      </c>
      <c r="BD5" s="526" t="s">
        <v>78</v>
      </c>
      <c r="BE5" s="526" t="s">
        <v>79</v>
      </c>
      <c r="BF5" s="527" t="s">
        <v>20</v>
      </c>
      <c r="BG5" s="532"/>
    </row>
    <row r="6" spans="1:60" ht="20.25" customHeight="1">
      <c r="A6" s="491">
        <v>1</v>
      </c>
      <c r="B6" s="591" t="s">
        <v>132</v>
      </c>
      <c r="C6" s="487">
        <v>0</v>
      </c>
      <c r="D6" s="487">
        <v>0</v>
      </c>
      <c r="E6" s="487">
        <v>0</v>
      </c>
      <c r="F6" s="487">
        <v>0</v>
      </c>
      <c r="G6" s="487">
        <v>0</v>
      </c>
      <c r="H6" s="487">
        <v>0</v>
      </c>
      <c r="I6" s="487">
        <v>0</v>
      </c>
      <c r="J6" s="487">
        <v>0</v>
      </c>
      <c r="K6" s="502">
        <v>0</v>
      </c>
      <c r="L6" s="170">
        <v>0</v>
      </c>
      <c r="M6" s="170">
        <v>1</v>
      </c>
      <c r="N6" s="170">
        <v>0</v>
      </c>
      <c r="O6" s="170">
        <f aca="true" t="shared" si="0" ref="O6:O11">SUM(L6:N6)</f>
        <v>1</v>
      </c>
      <c r="P6" s="170">
        <v>1</v>
      </c>
      <c r="Q6" s="170">
        <v>0</v>
      </c>
      <c r="R6" s="170">
        <v>0</v>
      </c>
      <c r="S6" s="170">
        <v>0</v>
      </c>
      <c r="T6" s="597">
        <f aca="true" t="shared" si="1" ref="T6:T11">SUM(P6:S6)</f>
        <v>1</v>
      </c>
      <c r="U6" s="502">
        <v>0</v>
      </c>
      <c r="V6" s="502">
        <v>0</v>
      </c>
      <c r="W6" s="502">
        <v>0</v>
      </c>
      <c r="X6" s="502">
        <f>SUM(U6:W6)</f>
        <v>0</v>
      </c>
      <c r="Y6" s="487">
        <v>0</v>
      </c>
      <c r="Z6" s="487">
        <v>0</v>
      </c>
      <c r="AA6" s="487">
        <v>0</v>
      </c>
      <c r="AB6" s="487">
        <f>SUM(Y6:AA6)</f>
        <v>0</v>
      </c>
      <c r="AC6" s="487">
        <v>0</v>
      </c>
      <c r="AD6" s="487">
        <v>0</v>
      </c>
      <c r="AE6" s="487">
        <v>0</v>
      </c>
      <c r="AF6" s="487">
        <f>SUM(AC6:AE6)</f>
        <v>0</v>
      </c>
      <c r="AG6" s="487">
        <v>0</v>
      </c>
      <c r="AH6" s="487">
        <v>0</v>
      </c>
      <c r="AI6" s="487">
        <v>0</v>
      </c>
      <c r="AJ6" s="487">
        <f>SUM(AG6:AI6)</f>
        <v>0</v>
      </c>
      <c r="AK6" s="170">
        <v>0</v>
      </c>
      <c r="AL6" s="170">
        <v>0</v>
      </c>
      <c r="AM6" s="170">
        <v>0</v>
      </c>
      <c r="AN6" s="170">
        <f>SUM(AK6:AM6)</f>
        <v>0</v>
      </c>
      <c r="AO6" s="170">
        <v>0</v>
      </c>
      <c r="AP6" s="487">
        <v>0</v>
      </c>
      <c r="AQ6" s="502">
        <v>0</v>
      </c>
      <c r="AR6" s="487">
        <v>0</v>
      </c>
      <c r="AS6" s="487">
        <f>SUM(AO6:AR6)</f>
        <v>0</v>
      </c>
      <c r="AT6" s="487">
        <v>0</v>
      </c>
      <c r="AU6" s="487">
        <v>0</v>
      </c>
      <c r="AV6" s="487">
        <v>0</v>
      </c>
      <c r="AW6" s="487">
        <v>0</v>
      </c>
      <c r="AX6" s="487">
        <f>SUM(AT6:AW6)</f>
        <v>0</v>
      </c>
      <c r="AY6" s="487">
        <v>0</v>
      </c>
      <c r="AZ6" s="487">
        <v>0</v>
      </c>
      <c r="BA6" s="487">
        <v>0</v>
      </c>
      <c r="BB6" s="487">
        <f>SUM(AY6:BA6)</f>
        <v>0</v>
      </c>
      <c r="BC6" s="502">
        <v>0</v>
      </c>
      <c r="BD6" s="487">
        <v>0</v>
      </c>
      <c r="BE6" s="487">
        <v>0</v>
      </c>
      <c r="BF6" s="502">
        <f>SUM(BC6:BE6)</f>
        <v>0</v>
      </c>
      <c r="BG6" s="574">
        <f>SUM(K6,T6,X6,AB6,AF6,AJ6,AN6,AS6,AX6,BB6,BF6)</f>
        <v>1</v>
      </c>
      <c r="BH6">
        <f aca="true" t="shared" si="2" ref="BH6:BH53">SUM(K6,T6,X6,AB6,AF6,AJ6,AN6,AS6,AX6,BB6,BF6)</f>
        <v>1</v>
      </c>
    </row>
    <row r="7" spans="1:60" ht="20.25" customHeight="1">
      <c r="A7" s="492">
        <v>2</v>
      </c>
      <c r="B7" s="592" t="s">
        <v>133</v>
      </c>
      <c r="C7" s="488">
        <v>0</v>
      </c>
      <c r="D7" s="488">
        <v>0</v>
      </c>
      <c r="E7" s="488">
        <v>0</v>
      </c>
      <c r="F7" s="488">
        <f>SUM(C7:E7)</f>
        <v>0</v>
      </c>
      <c r="G7" s="488">
        <v>0</v>
      </c>
      <c r="H7" s="488">
        <v>0</v>
      </c>
      <c r="I7" s="488">
        <v>0</v>
      </c>
      <c r="J7" s="488">
        <v>0</v>
      </c>
      <c r="K7" s="503">
        <f>SUM(G7:J7)</f>
        <v>0</v>
      </c>
      <c r="L7" s="165">
        <v>0</v>
      </c>
      <c r="M7" s="165">
        <v>3</v>
      </c>
      <c r="N7" s="165">
        <v>1</v>
      </c>
      <c r="O7" s="165">
        <f t="shared" si="0"/>
        <v>4</v>
      </c>
      <c r="P7" s="165">
        <v>4</v>
      </c>
      <c r="Q7" s="165">
        <v>0</v>
      </c>
      <c r="R7" s="165">
        <v>0</v>
      </c>
      <c r="S7" s="165">
        <v>0</v>
      </c>
      <c r="T7" s="504">
        <f t="shared" si="1"/>
        <v>4</v>
      </c>
      <c r="U7" s="503">
        <v>0</v>
      </c>
      <c r="V7" s="503">
        <v>0</v>
      </c>
      <c r="W7" s="503">
        <v>0</v>
      </c>
      <c r="X7" s="503">
        <f>SUM(U7:W7)</f>
        <v>0</v>
      </c>
      <c r="Y7" s="488">
        <v>0</v>
      </c>
      <c r="Z7" s="488">
        <v>0</v>
      </c>
      <c r="AA7" s="488">
        <v>0</v>
      </c>
      <c r="AB7" s="488">
        <f>SUM(Y7:AA7)</f>
        <v>0</v>
      </c>
      <c r="AC7" s="488">
        <v>0</v>
      </c>
      <c r="AD7" s="488">
        <v>0</v>
      </c>
      <c r="AE7" s="488">
        <v>0</v>
      </c>
      <c r="AF7" s="488">
        <f>SUM(AC7:AE7)</f>
        <v>0</v>
      </c>
      <c r="AG7" s="488">
        <v>0</v>
      </c>
      <c r="AH7" s="488">
        <v>0</v>
      </c>
      <c r="AI7" s="488">
        <v>0</v>
      </c>
      <c r="AJ7" s="488">
        <f>SUM(AG7:AI7)</f>
        <v>0</v>
      </c>
      <c r="AK7" s="165">
        <v>0</v>
      </c>
      <c r="AL7" s="165">
        <v>0</v>
      </c>
      <c r="AM7" s="165">
        <v>0</v>
      </c>
      <c r="AN7" s="165">
        <f>SUM(AK7:AM7)</f>
        <v>0</v>
      </c>
      <c r="AO7" s="165">
        <v>0</v>
      </c>
      <c r="AP7" s="488">
        <v>0</v>
      </c>
      <c r="AQ7" s="488">
        <v>0</v>
      </c>
      <c r="AR7" s="488">
        <v>0</v>
      </c>
      <c r="AS7" s="488">
        <f>SUM(AO7:AR7)</f>
        <v>0</v>
      </c>
      <c r="AT7" s="488">
        <v>0</v>
      </c>
      <c r="AU7" s="488">
        <v>0</v>
      </c>
      <c r="AV7" s="488">
        <v>0</v>
      </c>
      <c r="AW7" s="488">
        <v>0</v>
      </c>
      <c r="AX7" s="488">
        <f>SUM(AT7:AW7)</f>
        <v>0</v>
      </c>
      <c r="AY7" s="488">
        <v>0</v>
      </c>
      <c r="AZ7" s="488">
        <v>0</v>
      </c>
      <c r="BA7" s="488">
        <v>0</v>
      </c>
      <c r="BB7" s="488">
        <f>SUM(AY7:BA7)</f>
        <v>0</v>
      </c>
      <c r="BC7" s="503">
        <v>1</v>
      </c>
      <c r="BD7" s="488">
        <v>1</v>
      </c>
      <c r="BE7" s="488">
        <v>1</v>
      </c>
      <c r="BF7" s="503">
        <f>SUM(BC7:BE7)</f>
        <v>3</v>
      </c>
      <c r="BG7" s="486">
        <f>SUM(K7,T7,X7,AB7,AF7,AJ7,AN7,AS7,AX7,BB7,BF7)</f>
        <v>7</v>
      </c>
      <c r="BH7">
        <f t="shared" si="2"/>
        <v>7</v>
      </c>
    </row>
    <row r="8" spans="1:60" ht="20.25" customHeight="1">
      <c r="A8" s="492">
        <v>3</v>
      </c>
      <c r="B8" s="592" t="s">
        <v>263</v>
      </c>
      <c r="C8" s="488">
        <v>0</v>
      </c>
      <c r="D8" s="488">
        <v>0</v>
      </c>
      <c r="E8" s="488">
        <v>0</v>
      </c>
      <c r="F8" s="488">
        <f>SUM(C8:E8)</f>
        <v>0</v>
      </c>
      <c r="G8" s="488">
        <v>0</v>
      </c>
      <c r="H8" s="488">
        <v>0</v>
      </c>
      <c r="I8" s="488">
        <v>0</v>
      </c>
      <c r="J8" s="488">
        <v>0</v>
      </c>
      <c r="K8" s="503">
        <f>SUM(G8:J8)</f>
        <v>0</v>
      </c>
      <c r="L8" s="165">
        <v>0</v>
      </c>
      <c r="M8" s="165">
        <v>1</v>
      </c>
      <c r="N8" s="165">
        <v>0</v>
      </c>
      <c r="O8" s="165">
        <f t="shared" si="0"/>
        <v>1</v>
      </c>
      <c r="P8" s="165">
        <v>1</v>
      </c>
      <c r="Q8" s="165">
        <v>0</v>
      </c>
      <c r="R8" s="165">
        <v>0</v>
      </c>
      <c r="S8" s="165">
        <v>0</v>
      </c>
      <c r="T8" s="504">
        <f t="shared" si="1"/>
        <v>1</v>
      </c>
      <c r="U8" s="503">
        <v>0</v>
      </c>
      <c r="V8" s="503">
        <v>0</v>
      </c>
      <c r="W8" s="503">
        <v>0</v>
      </c>
      <c r="X8" s="503">
        <f aca="true" t="shared" si="3" ref="X8:X53">SUM(U8:W8)</f>
        <v>0</v>
      </c>
      <c r="Y8" s="488">
        <v>0</v>
      </c>
      <c r="Z8" s="488">
        <v>0</v>
      </c>
      <c r="AA8" s="488">
        <v>0</v>
      </c>
      <c r="AB8" s="488">
        <f aca="true" t="shared" si="4" ref="AB8:AB34">SUM(Y8:AA8)</f>
        <v>0</v>
      </c>
      <c r="AC8" s="488">
        <v>0</v>
      </c>
      <c r="AD8" s="488">
        <v>0</v>
      </c>
      <c r="AE8" s="488">
        <v>0</v>
      </c>
      <c r="AF8" s="488">
        <f aca="true" t="shared" si="5" ref="AF8:AF34">SUM(AC8:AE8)</f>
        <v>0</v>
      </c>
      <c r="AG8" s="488">
        <v>0</v>
      </c>
      <c r="AH8" s="488">
        <v>0</v>
      </c>
      <c r="AI8" s="488">
        <v>0</v>
      </c>
      <c r="AJ8" s="488">
        <f>SUM(AG8:AI8)</f>
        <v>0</v>
      </c>
      <c r="AK8" s="165">
        <v>0</v>
      </c>
      <c r="AL8" s="165">
        <v>0</v>
      </c>
      <c r="AM8" s="165">
        <v>0</v>
      </c>
      <c r="AN8" s="165">
        <f aca="true" t="shared" si="6" ref="AN8:AN34">SUM(AK8:AM8)</f>
        <v>0</v>
      </c>
      <c r="AO8" s="165">
        <v>0</v>
      </c>
      <c r="AP8" s="488">
        <v>0</v>
      </c>
      <c r="AQ8" s="488">
        <v>0</v>
      </c>
      <c r="AR8" s="488">
        <v>0</v>
      </c>
      <c r="AS8" s="488">
        <f aca="true" t="shared" si="7" ref="AS8:AS34">SUM(AO8:AR8)</f>
        <v>0</v>
      </c>
      <c r="AT8" s="488">
        <v>0</v>
      </c>
      <c r="AU8" s="488">
        <v>0</v>
      </c>
      <c r="AV8" s="488">
        <v>0</v>
      </c>
      <c r="AW8" s="488">
        <v>0</v>
      </c>
      <c r="AX8" s="488">
        <f aca="true" t="shared" si="8" ref="AX8:AX34">SUM(AT8:AW8)</f>
        <v>0</v>
      </c>
      <c r="AY8" s="488">
        <v>0</v>
      </c>
      <c r="AZ8" s="488">
        <v>0</v>
      </c>
      <c r="BA8" s="488">
        <v>0</v>
      </c>
      <c r="BB8" s="488">
        <f aca="true" t="shared" si="9" ref="BB8:BB34">SUM(AY8:BA8)</f>
        <v>0</v>
      </c>
      <c r="BC8" s="503">
        <v>0</v>
      </c>
      <c r="BD8" s="488">
        <v>0</v>
      </c>
      <c r="BE8" s="488">
        <v>1</v>
      </c>
      <c r="BF8" s="503">
        <f aca="true" t="shared" si="10" ref="BF8:BF34">SUM(BC8:BE8)</f>
        <v>1</v>
      </c>
      <c r="BG8" s="486">
        <f aca="true" t="shared" si="11" ref="BG8:BG53">SUM(K8,T8,X8,AB8,AF8,AJ8,AN8,AS8,AX8,BB8,BF8)</f>
        <v>2</v>
      </c>
      <c r="BH8">
        <f t="shared" si="2"/>
        <v>2</v>
      </c>
    </row>
    <row r="9" spans="1:60" ht="20.25" customHeight="1">
      <c r="A9" s="492">
        <v>4</v>
      </c>
      <c r="B9" s="132" t="s">
        <v>98</v>
      </c>
      <c r="C9" s="488">
        <v>0</v>
      </c>
      <c r="D9" s="488">
        <v>2</v>
      </c>
      <c r="E9" s="488">
        <v>1</v>
      </c>
      <c r="F9" s="488">
        <f>SUM(C9:E9)</f>
        <v>3</v>
      </c>
      <c r="G9" s="488">
        <v>0</v>
      </c>
      <c r="H9" s="488">
        <v>1</v>
      </c>
      <c r="I9" s="488">
        <v>2</v>
      </c>
      <c r="J9" s="488">
        <v>0</v>
      </c>
      <c r="K9" s="503">
        <f>SUM(G9:J9)</f>
        <v>3</v>
      </c>
      <c r="L9" s="165">
        <v>0</v>
      </c>
      <c r="M9" s="165">
        <v>4</v>
      </c>
      <c r="N9" s="165">
        <v>1</v>
      </c>
      <c r="O9" s="165">
        <f t="shared" si="0"/>
        <v>5</v>
      </c>
      <c r="P9" s="165">
        <v>4</v>
      </c>
      <c r="Q9" s="165">
        <v>1</v>
      </c>
      <c r="R9" s="165">
        <v>0</v>
      </c>
      <c r="S9" s="165">
        <v>0</v>
      </c>
      <c r="T9" s="504">
        <f t="shared" si="1"/>
        <v>5</v>
      </c>
      <c r="U9" s="503">
        <v>0</v>
      </c>
      <c r="V9" s="503">
        <v>0</v>
      </c>
      <c r="W9" s="503">
        <v>0</v>
      </c>
      <c r="X9" s="503">
        <f t="shared" si="3"/>
        <v>0</v>
      </c>
      <c r="Y9" s="488">
        <v>0</v>
      </c>
      <c r="Z9" s="488">
        <v>0</v>
      </c>
      <c r="AA9" s="488">
        <v>0</v>
      </c>
      <c r="AB9" s="488">
        <f t="shared" si="4"/>
        <v>0</v>
      </c>
      <c r="AC9" s="488">
        <v>0</v>
      </c>
      <c r="AD9" s="488">
        <v>0</v>
      </c>
      <c r="AE9" s="488">
        <v>0</v>
      </c>
      <c r="AF9" s="488">
        <f t="shared" si="5"/>
        <v>0</v>
      </c>
      <c r="AG9" s="488">
        <v>0</v>
      </c>
      <c r="AH9" s="488">
        <v>0</v>
      </c>
      <c r="AI9" s="488">
        <v>0</v>
      </c>
      <c r="AJ9" s="488">
        <f aca="true" t="shared" si="12" ref="AJ9:AJ34">SUM(AG9:AI9)</f>
        <v>0</v>
      </c>
      <c r="AK9" s="165">
        <v>0</v>
      </c>
      <c r="AL9" s="165">
        <v>0</v>
      </c>
      <c r="AM9" s="165">
        <v>0</v>
      </c>
      <c r="AN9" s="165">
        <f t="shared" si="6"/>
        <v>0</v>
      </c>
      <c r="AO9" s="165">
        <v>0</v>
      </c>
      <c r="AP9" s="488">
        <v>0</v>
      </c>
      <c r="AQ9" s="503">
        <v>0</v>
      </c>
      <c r="AR9" s="488">
        <v>0</v>
      </c>
      <c r="AS9" s="488">
        <f t="shared" si="7"/>
        <v>0</v>
      </c>
      <c r="AT9" s="488">
        <v>0</v>
      </c>
      <c r="AU9" s="488">
        <v>0</v>
      </c>
      <c r="AV9" s="488">
        <v>0</v>
      </c>
      <c r="AW9" s="488">
        <v>0</v>
      </c>
      <c r="AX9" s="488">
        <f t="shared" si="8"/>
        <v>0</v>
      </c>
      <c r="AY9" s="488">
        <v>0</v>
      </c>
      <c r="AZ9" s="488">
        <v>0</v>
      </c>
      <c r="BA9" s="488">
        <v>0</v>
      </c>
      <c r="BB9" s="488">
        <f t="shared" si="9"/>
        <v>0</v>
      </c>
      <c r="BC9" s="503">
        <v>0</v>
      </c>
      <c r="BD9" s="488">
        <v>0</v>
      </c>
      <c r="BE9" s="488">
        <v>0</v>
      </c>
      <c r="BF9" s="503">
        <f t="shared" si="10"/>
        <v>0</v>
      </c>
      <c r="BG9" s="486">
        <f t="shared" si="11"/>
        <v>8</v>
      </c>
      <c r="BH9">
        <f t="shared" si="2"/>
        <v>8</v>
      </c>
    </row>
    <row r="10" spans="1:60" ht="20.25" customHeight="1">
      <c r="A10" s="492">
        <v>5</v>
      </c>
      <c r="B10" s="494" t="s">
        <v>310</v>
      </c>
      <c r="C10" s="488">
        <v>0</v>
      </c>
      <c r="D10" s="488">
        <v>0</v>
      </c>
      <c r="E10" s="488">
        <v>0</v>
      </c>
      <c r="F10" s="488">
        <f>SUM(C10:E10)</f>
        <v>0</v>
      </c>
      <c r="G10" s="488">
        <v>0</v>
      </c>
      <c r="H10" s="488">
        <v>0</v>
      </c>
      <c r="I10" s="488">
        <v>0</v>
      </c>
      <c r="J10" s="488">
        <v>0</v>
      </c>
      <c r="K10" s="503">
        <v>0</v>
      </c>
      <c r="L10" s="165">
        <v>3</v>
      </c>
      <c r="M10" s="165">
        <v>6</v>
      </c>
      <c r="N10" s="165">
        <v>0</v>
      </c>
      <c r="O10" s="165">
        <f t="shared" si="0"/>
        <v>9</v>
      </c>
      <c r="P10" s="165">
        <v>9</v>
      </c>
      <c r="Q10" s="165">
        <v>0</v>
      </c>
      <c r="R10" s="165">
        <v>0</v>
      </c>
      <c r="S10" s="165">
        <v>0</v>
      </c>
      <c r="T10" s="504">
        <f t="shared" si="1"/>
        <v>9</v>
      </c>
      <c r="U10" s="503">
        <v>0</v>
      </c>
      <c r="V10" s="503">
        <v>0</v>
      </c>
      <c r="W10" s="503">
        <v>0</v>
      </c>
      <c r="X10" s="503">
        <f t="shared" si="3"/>
        <v>0</v>
      </c>
      <c r="Y10" s="488">
        <v>0</v>
      </c>
      <c r="Z10" s="488">
        <v>0</v>
      </c>
      <c r="AA10" s="488">
        <v>0</v>
      </c>
      <c r="AB10" s="488">
        <f t="shared" si="4"/>
        <v>0</v>
      </c>
      <c r="AC10" s="488">
        <v>0</v>
      </c>
      <c r="AD10" s="488">
        <v>0</v>
      </c>
      <c r="AE10" s="488">
        <v>0</v>
      </c>
      <c r="AF10" s="488">
        <f t="shared" si="5"/>
        <v>0</v>
      </c>
      <c r="AG10" s="488">
        <v>0</v>
      </c>
      <c r="AH10" s="488">
        <v>0</v>
      </c>
      <c r="AI10" s="488">
        <v>0</v>
      </c>
      <c r="AJ10" s="488">
        <f t="shared" si="12"/>
        <v>0</v>
      </c>
      <c r="AK10" s="165">
        <v>0</v>
      </c>
      <c r="AL10" s="165">
        <v>0</v>
      </c>
      <c r="AM10" s="165">
        <v>0</v>
      </c>
      <c r="AN10" s="165">
        <f t="shared" si="6"/>
        <v>0</v>
      </c>
      <c r="AO10" s="165">
        <v>0</v>
      </c>
      <c r="AP10" s="488">
        <v>0</v>
      </c>
      <c r="AQ10" s="488">
        <v>0</v>
      </c>
      <c r="AR10" s="488">
        <v>0</v>
      </c>
      <c r="AS10" s="488">
        <f t="shared" si="7"/>
        <v>0</v>
      </c>
      <c r="AT10" s="488">
        <v>0</v>
      </c>
      <c r="AU10" s="488">
        <v>0</v>
      </c>
      <c r="AV10" s="488">
        <v>0</v>
      </c>
      <c r="AW10" s="488">
        <v>0</v>
      </c>
      <c r="AX10" s="488">
        <f t="shared" si="8"/>
        <v>0</v>
      </c>
      <c r="AY10" s="488">
        <v>0</v>
      </c>
      <c r="AZ10" s="488">
        <v>0</v>
      </c>
      <c r="BA10" s="488">
        <v>0</v>
      </c>
      <c r="BB10" s="488">
        <f t="shared" si="9"/>
        <v>0</v>
      </c>
      <c r="BC10" s="503">
        <v>1</v>
      </c>
      <c r="BD10" s="488">
        <v>0</v>
      </c>
      <c r="BE10" s="488">
        <v>0</v>
      </c>
      <c r="BF10" s="503">
        <f t="shared" si="10"/>
        <v>1</v>
      </c>
      <c r="BG10" s="486">
        <f t="shared" si="11"/>
        <v>10</v>
      </c>
      <c r="BH10">
        <f t="shared" si="2"/>
        <v>10</v>
      </c>
    </row>
    <row r="11" spans="1:60" ht="20.25" customHeight="1">
      <c r="A11" s="492">
        <v>6</v>
      </c>
      <c r="B11" s="494" t="s">
        <v>301</v>
      </c>
      <c r="C11" s="488">
        <v>0</v>
      </c>
      <c r="D11" s="488">
        <v>0</v>
      </c>
      <c r="E11" s="488">
        <v>0</v>
      </c>
      <c r="F11" s="488">
        <f>SUM(C11:E11)</f>
        <v>0</v>
      </c>
      <c r="G11" s="488">
        <v>0</v>
      </c>
      <c r="H11" s="488">
        <v>0</v>
      </c>
      <c r="I11" s="488">
        <v>0</v>
      </c>
      <c r="J11" s="488">
        <v>0</v>
      </c>
      <c r="K11" s="503">
        <f>SUM(G11:J11)</f>
        <v>0</v>
      </c>
      <c r="L11" s="165">
        <v>0</v>
      </c>
      <c r="M11" s="165">
        <v>0</v>
      </c>
      <c r="N11" s="165">
        <v>0</v>
      </c>
      <c r="O11" s="165">
        <f t="shared" si="0"/>
        <v>0</v>
      </c>
      <c r="P11" s="165">
        <v>0</v>
      </c>
      <c r="Q11" s="165">
        <v>0</v>
      </c>
      <c r="R11" s="165">
        <v>0</v>
      </c>
      <c r="S11" s="165">
        <v>0</v>
      </c>
      <c r="T11" s="504">
        <f t="shared" si="1"/>
        <v>0</v>
      </c>
      <c r="U11" s="503">
        <v>0</v>
      </c>
      <c r="V11" s="503">
        <v>0</v>
      </c>
      <c r="W11" s="503">
        <v>0</v>
      </c>
      <c r="X11" s="503">
        <f t="shared" si="3"/>
        <v>0</v>
      </c>
      <c r="Y11" s="488">
        <v>0</v>
      </c>
      <c r="Z11" s="488">
        <v>0</v>
      </c>
      <c r="AA11" s="488">
        <v>0</v>
      </c>
      <c r="AB11" s="488">
        <f t="shared" si="4"/>
        <v>0</v>
      </c>
      <c r="AC11" s="488">
        <v>0</v>
      </c>
      <c r="AD11" s="488">
        <v>0</v>
      </c>
      <c r="AE11" s="488">
        <v>0</v>
      </c>
      <c r="AF11" s="488">
        <f t="shared" si="5"/>
        <v>0</v>
      </c>
      <c r="AG11" s="488">
        <v>0</v>
      </c>
      <c r="AH11" s="488">
        <v>0</v>
      </c>
      <c r="AI11" s="488">
        <v>0</v>
      </c>
      <c r="AJ11" s="488">
        <f t="shared" si="12"/>
        <v>0</v>
      </c>
      <c r="AK11" s="165">
        <v>0</v>
      </c>
      <c r="AL11" s="165">
        <v>0</v>
      </c>
      <c r="AM11" s="165">
        <v>0</v>
      </c>
      <c r="AN11" s="165">
        <f t="shared" si="6"/>
        <v>0</v>
      </c>
      <c r="AO11" s="165">
        <v>0</v>
      </c>
      <c r="AP11" s="488">
        <v>0</v>
      </c>
      <c r="AQ11" s="488">
        <v>0</v>
      </c>
      <c r="AR11" s="488">
        <v>0</v>
      </c>
      <c r="AS11" s="488">
        <f t="shared" si="7"/>
        <v>0</v>
      </c>
      <c r="AT11" s="488">
        <v>0</v>
      </c>
      <c r="AU11" s="488">
        <v>0</v>
      </c>
      <c r="AV11" s="488">
        <v>0</v>
      </c>
      <c r="AW11" s="488">
        <v>0</v>
      </c>
      <c r="AX11" s="488">
        <f t="shared" si="8"/>
        <v>0</v>
      </c>
      <c r="AY11" s="488">
        <v>0</v>
      </c>
      <c r="AZ11" s="488">
        <v>0</v>
      </c>
      <c r="BA11" s="488">
        <v>0</v>
      </c>
      <c r="BB11" s="488">
        <f t="shared" si="9"/>
        <v>0</v>
      </c>
      <c r="BC11" s="503">
        <v>0</v>
      </c>
      <c r="BD11" s="488">
        <v>0</v>
      </c>
      <c r="BE11" s="488">
        <v>0</v>
      </c>
      <c r="BF11" s="503">
        <f t="shared" si="10"/>
        <v>0</v>
      </c>
      <c r="BG11" s="486">
        <f t="shared" si="11"/>
        <v>0</v>
      </c>
      <c r="BH11">
        <f t="shared" si="2"/>
        <v>0</v>
      </c>
    </row>
    <row r="12" spans="1:60" ht="20.25" customHeight="1">
      <c r="A12" s="492">
        <v>7</v>
      </c>
      <c r="B12" s="592" t="s">
        <v>16</v>
      </c>
      <c r="C12" s="488">
        <v>0</v>
      </c>
      <c r="D12" s="488">
        <v>0</v>
      </c>
      <c r="E12" s="488">
        <v>0</v>
      </c>
      <c r="F12" s="488">
        <v>0</v>
      </c>
      <c r="G12" s="488">
        <v>0</v>
      </c>
      <c r="H12" s="488">
        <v>0</v>
      </c>
      <c r="I12" s="488">
        <v>0</v>
      </c>
      <c r="J12" s="488">
        <v>0</v>
      </c>
      <c r="K12" s="503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504">
        <v>0</v>
      </c>
      <c r="U12" s="503">
        <v>0</v>
      </c>
      <c r="V12" s="503">
        <v>0</v>
      </c>
      <c r="W12" s="503">
        <v>0</v>
      </c>
      <c r="X12" s="503">
        <f t="shared" si="3"/>
        <v>0</v>
      </c>
      <c r="Y12" s="488">
        <v>0</v>
      </c>
      <c r="Z12" s="488">
        <v>0</v>
      </c>
      <c r="AA12" s="488">
        <v>0</v>
      </c>
      <c r="AB12" s="488">
        <f t="shared" si="4"/>
        <v>0</v>
      </c>
      <c r="AC12" s="488">
        <v>0</v>
      </c>
      <c r="AD12" s="488">
        <v>0</v>
      </c>
      <c r="AE12" s="488">
        <v>0</v>
      </c>
      <c r="AF12" s="488">
        <f t="shared" si="5"/>
        <v>0</v>
      </c>
      <c r="AG12" s="488">
        <v>0</v>
      </c>
      <c r="AH12" s="488">
        <v>0</v>
      </c>
      <c r="AI12" s="488">
        <v>0</v>
      </c>
      <c r="AJ12" s="488">
        <f t="shared" si="12"/>
        <v>0</v>
      </c>
      <c r="AK12" s="165">
        <v>0</v>
      </c>
      <c r="AL12" s="165">
        <v>0</v>
      </c>
      <c r="AM12" s="165">
        <v>0</v>
      </c>
      <c r="AN12" s="165">
        <f t="shared" si="6"/>
        <v>0</v>
      </c>
      <c r="AO12" s="165">
        <v>0</v>
      </c>
      <c r="AP12" s="488">
        <v>0</v>
      </c>
      <c r="AQ12" s="488">
        <v>0</v>
      </c>
      <c r="AR12" s="488">
        <v>0</v>
      </c>
      <c r="AS12" s="488">
        <f t="shared" si="7"/>
        <v>0</v>
      </c>
      <c r="AT12" s="488">
        <v>0</v>
      </c>
      <c r="AU12" s="488">
        <v>0</v>
      </c>
      <c r="AV12" s="488">
        <v>0</v>
      </c>
      <c r="AW12" s="488">
        <v>0</v>
      </c>
      <c r="AX12" s="488">
        <f t="shared" si="8"/>
        <v>0</v>
      </c>
      <c r="AY12" s="488">
        <v>0</v>
      </c>
      <c r="AZ12" s="488">
        <v>0</v>
      </c>
      <c r="BA12" s="488">
        <v>0</v>
      </c>
      <c r="BB12" s="488">
        <f t="shared" si="9"/>
        <v>0</v>
      </c>
      <c r="BC12" s="503">
        <v>0</v>
      </c>
      <c r="BD12" s="488">
        <v>0</v>
      </c>
      <c r="BE12" s="488">
        <v>1</v>
      </c>
      <c r="BF12" s="503">
        <f t="shared" si="10"/>
        <v>1</v>
      </c>
      <c r="BG12" s="486">
        <f t="shared" si="11"/>
        <v>1</v>
      </c>
      <c r="BH12">
        <f t="shared" si="2"/>
        <v>1</v>
      </c>
    </row>
    <row r="13" spans="1:60" ht="19.5" customHeight="1">
      <c r="A13" s="492">
        <v>8</v>
      </c>
      <c r="B13" s="494" t="s">
        <v>1</v>
      </c>
      <c r="C13" s="488">
        <v>4</v>
      </c>
      <c r="D13" s="488">
        <v>32</v>
      </c>
      <c r="E13" s="488">
        <v>72</v>
      </c>
      <c r="F13" s="488">
        <f aca="true" t="shared" si="13" ref="F13:F26">SUM(C13:E13)</f>
        <v>108</v>
      </c>
      <c r="G13" s="488">
        <v>15</v>
      </c>
      <c r="H13" s="488">
        <v>26</v>
      </c>
      <c r="I13" s="488">
        <v>55</v>
      </c>
      <c r="J13" s="488">
        <v>12</v>
      </c>
      <c r="K13" s="503">
        <f aca="true" t="shared" si="14" ref="K13:K26">SUM(G13:J13)</f>
        <v>108</v>
      </c>
      <c r="L13" s="165">
        <v>0</v>
      </c>
      <c r="M13" s="165">
        <v>15</v>
      </c>
      <c r="N13" s="165">
        <v>16</v>
      </c>
      <c r="O13" s="165">
        <f>SUM(L13:N13)</f>
        <v>31</v>
      </c>
      <c r="P13" s="165">
        <v>28</v>
      </c>
      <c r="Q13" s="165">
        <v>3</v>
      </c>
      <c r="R13" s="165">
        <v>0</v>
      </c>
      <c r="S13" s="165">
        <v>0</v>
      </c>
      <c r="T13" s="504">
        <f aca="true" t="shared" si="15" ref="T13:T25">SUM(P13:S13)</f>
        <v>31</v>
      </c>
      <c r="U13" s="503">
        <v>0</v>
      </c>
      <c r="V13" s="503">
        <v>0</v>
      </c>
      <c r="W13" s="503">
        <v>0</v>
      </c>
      <c r="X13" s="503">
        <f t="shared" si="3"/>
        <v>0</v>
      </c>
      <c r="Y13" s="488">
        <v>0</v>
      </c>
      <c r="Z13" s="488">
        <v>0</v>
      </c>
      <c r="AA13" s="488">
        <v>0</v>
      </c>
      <c r="AB13" s="488">
        <f t="shared" si="4"/>
        <v>0</v>
      </c>
      <c r="AC13" s="488">
        <v>0</v>
      </c>
      <c r="AD13" s="488">
        <v>0</v>
      </c>
      <c r="AE13" s="488">
        <v>0</v>
      </c>
      <c r="AF13" s="488">
        <f t="shared" si="5"/>
        <v>0</v>
      </c>
      <c r="AG13" s="488">
        <v>0</v>
      </c>
      <c r="AH13" s="488">
        <v>0</v>
      </c>
      <c r="AI13" s="488">
        <v>0</v>
      </c>
      <c r="AJ13" s="488">
        <f t="shared" si="12"/>
        <v>0</v>
      </c>
      <c r="AK13" s="165">
        <v>0</v>
      </c>
      <c r="AL13" s="165">
        <v>0</v>
      </c>
      <c r="AM13" s="165">
        <v>0</v>
      </c>
      <c r="AN13" s="165">
        <f t="shared" si="6"/>
        <v>0</v>
      </c>
      <c r="AO13" s="165">
        <v>0</v>
      </c>
      <c r="AP13" s="503">
        <v>5</v>
      </c>
      <c r="AQ13" s="503">
        <v>0</v>
      </c>
      <c r="AR13" s="503">
        <v>0</v>
      </c>
      <c r="AS13" s="488">
        <f t="shared" si="7"/>
        <v>5</v>
      </c>
      <c r="AT13" s="503">
        <v>0</v>
      </c>
      <c r="AU13" s="503">
        <v>0</v>
      </c>
      <c r="AV13" s="503">
        <v>0</v>
      </c>
      <c r="AW13" s="503">
        <v>0</v>
      </c>
      <c r="AX13" s="488">
        <f t="shared" si="8"/>
        <v>0</v>
      </c>
      <c r="AY13" s="488">
        <v>0</v>
      </c>
      <c r="AZ13" s="488">
        <v>0</v>
      </c>
      <c r="BA13" s="488">
        <v>0</v>
      </c>
      <c r="BB13" s="488">
        <f t="shared" si="9"/>
        <v>0</v>
      </c>
      <c r="BC13" s="503">
        <v>0</v>
      </c>
      <c r="BD13" s="488">
        <v>0</v>
      </c>
      <c r="BE13" s="488">
        <v>0</v>
      </c>
      <c r="BF13" s="503">
        <f t="shared" si="10"/>
        <v>0</v>
      </c>
      <c r="BG13" s="486">
        <f t="shared" si="11"/>
        <v>144</v>
      </c>
      <c r="BH13">
        <f t="shared" si="2"/>
        <v>144</v>
      </c>
    </row>
    <row r="14" spans="1:60" ht="19.5" customHeight="1">
      <c r="A14" s="492">
        <v>9</v>
      </c>
      <c r="B14" s="494" t="s">
        <v>2</v>
      </c>
      <c r="C14" s="488">
        <v>2</v>
      </c>
      <c r="D14" s="488">
        <v>35</v>
      </c>
      <c r="E14" s="488">
        <v>14</v>
      </c>
      <c r="F14" s="488">
        <f t="shared" si="13"/>
        <v>51</v>
      </c>
      <c r="G14" s="488">
        <v>18</v>
      </c>
      <c r="H14" s="488">
        <v>18</v>
      </c>
      <c r="I14" s="488">
        <v>15</v>
      </c>
      <c r="J14" s="488">
        <v>0</v>
      </c>
      <c r="K14" s="503">
        <f t="shared" si="14"/>
        <v>51</v>
      </c>
      <c r="L14" s="165">
        <v>0</v>
      </c>
      <c r="M14" s="165">
        <v>9</v>
      </c>
      <c r="N14" s="165">
        <v>3</v>
      </c>
      <c r="O14" s="165">
        <f aca="true" t="shared" si="16" ref="O14:O25">SUM(L14:N14)</f>
        <v>12</v>
      </c>
      <c r="P14" s="165">
        <v>12</v>
      </c>
      <c r="Q14" s="165">
        <v>0</v>
      </c>
      <c r="R14" s="165">
        <v>0</v>
      </c>
      <c r="S14" s="165">
        <v>0</v>
      </c>
      <c r="T14" s="504">
        <f t="shared" si="15"/>
        <v>12</v>
      </c>
      <c r="U14" s="503">
        <v>0</v>
      </c>
      <c r="V14" s="503">
        <v>0</v>
      </c>
      <c r="W14" s="503">
        <v>0</v>
      </c>
      <c r="X14" s="503">
        <f t="shared" si="3"/>
        <v>0</v>
      </c>
      <c r="Y14" s="488">
        <v>0</v>
      </c>
      <c r="Z14" s="488">
        <v>0</v>
      </c>
      <c r="AA14" s="488">
        <v>0</v>
      </c>
      <c r="AB14" s="488">
        <f t="shared" si="4"/>
        <v>0</v>
      </c>
      <c r="AC14" s="488">
        <v>0</v>
      </c>
      <c r="AD14" s="488">
        <v>0</v>
      </c>
      <c r="AE14" s="488">
        <v>0</v>
      </c>
      <c r="AF14" s="488">
        <f t="shared" si="5"/>
        <v>0</v>
      </c>
      <c r="AG14" s="488">
        <v>0</v>
      </c>
      <c r="AH14" s="488">
        <v>0</v>
      </c>
      <c r="AI14" s="488">
        <v>0</v>
      </c>
      <c r="AJ14" s="488">
        <f t="shared" si="12"/>
        <v>0</v>
      </c>
      <c r="AK14" s="165">
        <v>0</v>
      </c>
      <c r="AL14" s="165">
        <v>0</v>
      </c>
      <c r="AM14" s="165">
        <v>0</v>
      </c>
      <c r="AN14" s="165">
        <f t="shared" si="6"/>
        <v>0</v>
      </c>
      <c r="AO14" s="165">
        <v>0</v>
      </c>
      <c r="AP14" s="488">
        <v>0</v>
      </c>
      <c r="AQ14" s="488">
        <v>0</v>
      </c>
      <c r="AR14" s="488">
        <v>0</v>
      </c>
      <c r="AS14" s="488">
        <f t="shared" si="7"/>
        <v>0</v>
      </c>
      <c r="AT14" s="488">
        <v>0</v>
      </c>
      <c r="AU14" s="488">
        <v>0</v>
      </c>
      <c r="AV14" s="488">
        <v>0</v>
      </c>
      <c r="AW14" s="488">
        <v>0</v>
      </c>
      <c r="AX14" s="488">
        <f t="shared" si="8"/>
        <v>0</v>
      </c>
      <c r="AY14" s="488">
        <v>0</v>
      </c>
      <c r="AZ14" s="503">
        <v>1</v>
      </c>
      <c r="BA14" s="503">
        <v>0</v>
      </c>
      <c r="BB14" s="488">
        <f t="shared" si="9"/>
        <v>1</v>
      </c>
      <c r="BC14" s="488">
        <v>0</v>
      </c>
      <c r="BD14" s="488">
        <v>0</v>
      </c>
      <c r="BE14" s="488">
        <v>0</v>
      </c>
      <c r="BF14" s="503">
        <f t="shared" si="10"/>
        <v>0</v>
      </c>
      <c r="BG14" s="486">
        <f t="shared" si="11"/>
        <v>64</v>
      </c>
      <c r="BH14">
        <f t="shared" si="2"/>
        <v>64</v>
      </c>
    </row>
    <row r="15" spans="1:60" ht="20.25" customHeight="1">
      <c r="A15" s="492">
        <v>10</v>
      </c>
      <c r="B15" s="494" t="s">
        <v>3</v>
      </c>
      <c r="C15" s="488">
        <v>0</v>
      </c>
      <c r="D15" s="488">
        <v>20</v>
      </c>
      <c r="E15" s="488">
        <v>29</v>
      </c>
      <c r="F15" s="488">
        <f t="shared" si="13"/>
        <v>49</v>
      </c>
      <c r="G15" s="488">
        <v>8</v>
      </c>
      <c r="H15" s="488">
        <v>24</v>
      </c>
      <c r="I15" s="488">
        <v>16</v>
      </c>
      <c r="J15" s="488">
        <v>1</v>
      </c>
      <c r="K15" s="503">
        <f t="shared" si="14"/>
        <v>49</v>
      </c>
      <c r="L15" s="165">
        <v>1</v>
      </c>
      <c r="M15" s="165">
        <v>13</v>
      </c>
      <c r="N15" s="165">
        <v>5</v>
      </c>
      <c r="O15" s="165">
        <f t="shared" si="16"/>
        <v>19</v>
      </c>
      <c r="P15" s="165">
        <v>18</v>
      </c>
      <c r="Q15" s="165">
        <v>1</v>
      </c>
      <c r="R15" s="165">
        <v>0</v>
      </c>
      <c r="S15" s="165">
        <v>0</v>
      </c>
      <c r="T15" s="504">
        <f t="shared" si="15"/>
        <v>19</v>
      </c>
      <c r="U15" s="503">
        <v>0</v>
      </c>
      <c r="V15" s="503">
        <v>0</v>
      </c>
      <c r="W15" s="503">
        <v>0</v>
      </c>
      <c r="X15" s="503">
        <f t="shared" si="3"/>
        <v>0</v>
      </c>
      <c r="Y15" s="488">
        <v>0</v>
      </c>
      <c r="Z15" s="488">
        <v>0</v>
      </c>
      <c r="AA15" s="488">
        <v>0</v>
      </c>
      <c r="AB15" s="488">
        <f t="shared" si="4"/>
        <v>0</v>
      </c>
      <c r="AC15" s="488">
        <v>0</v>
      </c>
      <c r="AD15" s="488">
        <v>0</v>
      </c>
      <c r="AE15" s="488">
        <v>0</v>
      </c>
      <c r="AF15" s="488">
        <f t="shared" si="5"/>
        <v>0</v>
      </c>
      <c r="AG15" s="488">
        <v>0</v>
      </c>
      <c r="AH15" s="488">
        <v>0</v>
      </c>
      <c r="AI15" s="488">
        <v>0</v>
      </c>
      <c r="AJ15" s="488">
        <f t="shared" si="12"/>
        <v>0</v>
      </c>
      <c r="AK15" s="165">
        <v>0</v>
      </c>
      <c r="AL15" s="165">
        <v>0</v>
      </c>
      <c r="AM15" s="165">
        <v>0</v>
      </c>
      <c r="AN15" s="165">
        <f t="shared" si="6"/>
        <v>0</v>
      </c>
      <c r="AO15" s="165">
        <v>0</v>
      </c>
      <c r="AP15" s="488">
        <v>0</v>
      </c>
      <c r="AQ15" s="488">
        <v>0</v>
      </c>
      <c r="AR15" s="488">
        <v>0</v>
      </c>
      <c r="AS15" s="488">
        <f t="shared" si="7"/>
        <v>0</v>
      </c>
      <c r="AT15" s="488">
        <v>0</v>
      </c>
      <c r="AU15" s="488">
        <v>0</v>
      </c>
      <c r="AV15" s="488">
        <v>0</v>
      </c>
      <c r="AW15" s="488">
        <v>0</v>
      </c>
      <c r="AX15" s="488">
        <f t="shared" si="8"/>
        <v>0</v>
      </c>
      <c r="AY15" s="488">
        <v>0</v>
      </c>
      <c r="AZ15" s="488">
        <v>0</v>
      </c>
      <c r="BA15" s="488">
        <v>0</v>
      </c>
      <c r="BB15" s="488">
        <f t="shared" si="9"/>
        <v>0</v>
      </c>
      <c r="BC15" s="488">
        <v>0</v>
      </c>
      <c r="BD15" s="488">
        <v>1</v>
      </c>
      <c r="BE15" s="488">
        <v>0</v>
      </c>
      <c r="BF15" s="503">
        <f t="shared" si="10"/>
        <v>1</v>
      </c>
      <c r="BG15" s="486">
        <f t="shared" si="11"/>
        <v>69</v>
      </c>
      <c r="BH15">
        <f t="shared" si="2"/>
        <v>69</v>
      </c>
    </row>
    <row r="16" spans="1:60" ht="20.25" customHeight="1">
      <c r="A16" s="492">
        <v>11</v>
      </c>
      <c r="B16" s="494" t="s">
        <v>4</v>
      </c>
      <c r="C16" s="488">
        <v>2</v>
      </c>
      <c r="D16" s="488">
        <v>51</v>
      </c>
      <c r="E16" s="488">
        <v>34</v>
      </c>
      <c r="F16" s="488">
        <f t="shared" si="13"/>
        <v>87</v>
      </c>
      <c r="G16" s="488">
        <v>26</v>
      </c>
      <c r="H16" s="488">
        <v>39</v>
      </c>
      <c r="I16" s="488">
        <v>20</v>
      </c>
      <c r="J16" s="488">
        <v>2</v>
      </c>
      <c r="K16" s="503">
        <f t="shared" si="14"/>
        <v>87</v>
      </c>
      <c r="L16" s="165">
        <v>7</v>
      </c>
      <c r="M16" s="165">
        <v>33</v>
      </c>
      <c r="N16" s="165">
        <v>9</v>
      </c>
      <c r="O16" s="165">
        <f t="shared" si="16"/>
        <v>49</v>
      </c>
      <c r="P16" s="165">
        <v>46</v>
      </c>
      <c r="Q16" s="165">
        <v>3</v>
      </c>
      <c r="R16" s="165">
        <v>0</v>
      </c>
      <c r="S16" s="165">
        <v>0</v>
      </c>
      <c r="T16" s="504">
        <f t="shared" si="15"/>
        <v>49</v>
      </c>
      <c r="U16" s="503">
        <v>0</v>
      </c>
      <c r="V16" s="503">
        <v>0</v>
      </c>
      <c r="W16" s="503">
        <v>0</v>
      </c>
      <c r="X16" s="503">
        <f t="shared" si="3"/>
        <v>0</v>
      </c>
      <c r="Y16" s="488">
        <v>0</v>
      </c>
      <c r="Z16" s="488">
        <v>0</v>
      </c>
      <c r="AA16" s="488">
        <v>0</v>
      </c>
      <c r="AB16" s="488">
        <f t="shared" si="4"/>
        <v>0</v>
      </c>
      <c r="AC16" s="503">
        <v>15</v>
      </c>
      <c r="AD16" s="503">
        <v>3</v>
      </c>
      <c r="AE16" s="503">
        <v>0</v>
      </c>
      <c r="AF16" s="488">
        <f t="shared" si="5"/>
        <v>18</v>
      </c>
      <c r="AG16" s="488">
        <v>0</v>
      </c>
      <c r="AH16" s="488">
        <v>0</v>
      </c>
      <c r="AI16" s="488">
        <v>0</v>
      </c>
      <c r="AJ16" s="488">
        <f t="shared" si="12"/>
        <v>0</v>
      </c>
      <c r="AK16" s="504">
        <v>1</v>
      </c>
      <c r="AL16" s="165">
        <v>0</v>
      </c>
      <c r="AM16" s="165">
        <v>0</v>
      </c>
      <c r="AN16" s="165">
        <f t="shared" si="6"/>
        <v>1</v>
      </c>
      <c r="AO16" s="504">
        <v>1</v>
      </c>
      <c r="AP16" s="503">
        <v>1</v>
      </c>
      <c r="AQ16" s="503">
        <v>0</v>
      </c>
      <c r="AR16" s="503">
        <v>0</v>
      </c>
      <c r="AS16" s="488">
        <f t="shared" si="7"/>
        <v>2</v>
      </c>
      <c r="AT16" s="503">
        <v>0</v>
      </c>
      <c r="AU16" s="503">
        <v>0</v>
      </c>
      <c r="AV16" s="503">
        <v>0</v>
      </c>
      <c r="AW16" s="503">
        <v>0</v>
      </c>
      <c r="AX16" s="488">
        <f t="shared" si="8"/>
        <v>0</v>
      </c>
      <c r="AY16" s="503">
        <v>0</v>
      </c>
      <c r="AZ16" s="488">
        <v>0</v>
      </c>
      <c r="BA16" s="488">
        <v>0</v>
      </c>
      <c r="BB16" s="488">
        <f t="shared" si="9"/>
        <v>0</v>
      </c>
      <c r="BC16" s="488">
        <v>0</v>
      </c>
      <c r="BD16" s="488">
        <v>0</v>
      </c>
      <c r="BE16" s="488">
        <v>1</v>
      </c>
      <c r="BF16" s="503">
        <f t="shared" si="10"/>
        <v>1</v>
      </c>
      <c r="BG16" s="486">
        <f t="shared" si="11"/>
        <v>158</v>
      </c>
      <c r="BH16">
        <f t="shared" si="2"/>
        <v>158</v>
      </c>
    </row>
    <row r="17" spans="1:60" ht="19.5" customHeight="1">
      <c r="A17" s="492">
        <v>12</v>
      </c>
      <c r="B17" s="494" t="s">
        <v>5</v>
      </c>
      <c r="C17" s="488">
        <v>0</v>
      </c>
      <c r="D17" s="488">
        <v>14</v>
      </c>
      <c r="E17" s="488">
        <v>34</v>
      </c>
      <c r="F17" s="488">
        <f t="shared" si="13"/>
        <v>48</v>
      </c>
      <c r="G17" s="488">
        <v>13</v>
      </c>
      <c r="H17" s="488">
        <v>24</v>
      </c>
      <c r="I17" s="488">
        <v>11</v>
      </c>
      <c r="J17" s="488">
        <v>0</v>
      </c>
      <c r="K17" s="503">
        <f t="shared" si="14"/>
        <v>48</v>
      </c>
      <c r="L17" s="165">
        <v>1</v>
      </c>
      <c r="M17" s="165">
        <v>14</v>
      </c>
      <c r="N17" s="165">
        <v>10</v>
      </c>
      <c r="O17" s="165">
        <f>SUM(L17:N17)</f>
        <v>25</v>
      </c>
      <c r="P17" s="165">
        <v>22</v>
      </c>
      <c r="Q17" s="165">
        <v>3</v>
      </c>
      <c r="R17" s="165">
        <v>0</v>
      </c>
      <c r="S17" s="165">
        <v>0</v>
      </c>
      <c r="T17" s="504">
        <f t="shared" si="15"/>
        <v>25</v>
      </c>
      <c r="U17" s="503">
        <v>0</v>
      </c>
      <c r="V17" s="503">
        <v>0</v>
      </c>
      <c r="W17" s="503">
        <v>0</v>
      </c>
      <c r="X17" s="503">
        <f t="shared" si="3"/>
        <v>0</v>
      </c>
      <c r="Y17" s="488">
        <v>0</v>
      </c>
      <c r="Z17" s="488">
        <v>0</v>
      </c>
      <c r="AA17" s="488">
        <v>0</v>
      </c>
      <c r="AB17" s="488">
        <f t="shared" si="4"/>
        <v>0</v>
      </c>
      <c r="AC17" s="488">
        <v>0</v>
      </c>
      <c r="AD17" s="488">
        <v>0</v>
      </c>
      <c r="AE17" s="488">
        <v>0</v>
      </c>
      <c r="AF17" s="488">
        <f t="shared" si="5"/>
        <v>0</v>
      </c>
      <c r="AG17" s="488">
        <v>0</v>
      </c>
      <c r="AH17" s="488">
        <v>0</v>
      </c>
      <c r="AI17" s="488">
        <v>0</v>
      </c>
      <c r="AJ17" s="488">
        <f t="shared" si="12"/>
        <v>0</v>
      </c>
      <c r="AK17" s="165">
        <v>0</v>
      </c>
      <c r="AL17" s="165">
        <v>0</v>
      </c>
      <c r="AM17" s="165">
        <v>0</v>
      </c>
      <c r="AN17" s="165">
        <f t="shared" si="6"/>
        <v>0</v>
      </c>
      <c r="AO17" s="165">
        <v>0</v>
      </c>
      <c r="AP17" s="488">
        <v>0</v>
      </c>
      <c r="AQ17" s="488">
        <v>0</v>
      </c>
      <c r="AR17" s="488">
        <v>0</v>
      </c>
      <c r="AS17" s="488">
        <f t="shared" si="7"/>
        <v>0</v>
      </c>
      <c r="AT17" s="488">
        <v>0</v>
      </c>
      <c r="AU17" s="488">
        <v>0</v>
      </c>
      <c r="AV17" s="488">
        <v>0</v>
      </c>
      <c r="AW17" s="488">
        <v>0</v>
      </c>
      <c r="AX17" s="488">
        <f t="shared" si="8"/>
        <v>0</v>
      </c>
      <c r="AY17" s="488">
        <v>0</v>
      </c>
      <c r="AZ17" s="488">
        <v>0</v>
      </c>
      <c r="BA17" s="488">
        <v>0</v>
      </c>
      <c r="BB17" s="488">
        <f t="shared" si="9"/>
        <v>0</v>
      </c>
      <c r="BC17" s="503">
        <v>0</v>
      </c>
      <c r="BD17" s="488">
        <v>0</v>
      </c>
      <c r="BE17" s="488">
        <v>0</v>
      </c>
      <c r="BF17" s="503">
        <f t="shared" si="10"/>
        <v>0</v>
      </c>
      <c r="BG17" s="486">
        <f t="shared" si="11"/>
        <v>73</v>
      </c>
      <c r="BH17">
        <f t="shared" si="2"/>
        <v>73</v>
      </c>
    </row>
    <row r="18" spans="1:60" ht="19.5" customHeight="1">
      <c r="A18" s="492">
        <v>13</v>
      </c>
      <c r="B18" s="494" t="s">
        <v>6</v>
      </c>
      <c r="C18" s="488">
        <v>4</v>
      </c>
      <c r="D18" s="488">
        <v>86</v>
      </c>
      <c r="E18" s="488">
        <v>122</v>
      </c>
      <c r="F18" s="488">
        <f t="shared" si="13"/>
        <v>212</v>
      </c>
      <c r="G18" s="488">
        <v>68</v>
      </c>
      <c r="H18" s="488">
        <v>70</v>
      </c>
      <c r="I18" s="488">
        <v>71</v>
      </c>
      <c r="J18" s="488">
        <v>3</v>
      </c>
      <c r="K18" s="503">
        <f t="shared" si="14"/>
        <v>212</v>
      </c>
      <c r="L18" s="165">
        <v>2</v>
      </c>
      <c r="M18" s="165">
        <v>38</v>
      </c>
      <c r="N18" s="165">
        <v>30</v>
      </c>
      <c r="O18" s="165">
        <f t="shared" si="16"/>
        <v>70</v>
      </c>
      <c r="P18" s="165">
        <v>67</v>
      </c>
      <c r="Q18" s="165">
        <v>3</v>
      </c>
      <c r="R18" s="165">
        <v>0</v>
      </c>
      <c r="S18" s="165">
        <v>0</v>
      </c>
      <c r="T18" s="504">
        <f t="shared" si="15"/>
        <v>70</v>
      </c>
      <c r="U18" s="503">
        <v>0</v>
      </c>
      <c r="V18" s="503">
        <v>0</v>
      </c>
      <c r="W18" s="503">
        <v>0</v>
      </c>
      <c r="X18" s="503">
        <f t="shared" si="3"/>
        <v>0</v>
      </c>
      <c r="Y18" s="488">
        <v>0</v>
      </c>
      <c r="Z18" s="488">
        <v>0</v>
      </c>
      <c r="AA18" s="488">
        <v>0</v>
      </c>
      <c r="AB18" s="488">
        <f t="shared" si="4"/>
        <v>0</v>
      </c>
      <c r="AC18" s="488">
        <v>0</v>
      </c>
      <c r="AD18" s="488">
        <v>0</v>
      </c>
      <c r="AE18" s="488">
        <v>0</v>
      </c>
      <c r="AF18" s="488">
        <f t="shared" si="5"/>
        <v>0</v>
      </c>
      <c r="AG18" s="488">
        <v>0</v>
      </c>
      <c r="AH18" s="488">
        <v>0</v>
      </c>
      <c r="AI18" s="488">
        <v>0</v>
      </c>
      <c r="AJ18" s="488">
        <f t="shared" si="12"/>
        <v>0</v>
      </c>
      <c r="AK18" s="165">
        <v>0</v>
      </c>
      <c r="AL18" s="165">
        <v>0</v>
      </c>
      <c r="AM18" s="165">
        <v>0</v>
      </c>
      <c r="AN18" s="165">
        <f t="shared" si="6"/>
        <v>0</v>
      </c>
      <c r="AO18" s="165">
        <v>0</v>
      </c>
      <c r="AP18" s="503">
        <v>7</v>
      </c>
      <c r="AQ18" s="488">
        <v>1</v>
      </c>
      <c r="AR18" s="503">
        <v>0</v>
      </c>
      <c r="AS18" s="488">
        <f t="shared" si="7"/>
        <v>8</v>
      </c>
      <c r="AT18" s="503">
        <v>0</v>
      </c>
      <c r="AU18" s="503">
        <v>0</v>
      </c>
      <c r="AV18" s="503">
        <v>0</v>
      </c>
      <c r="AW18" s="503">
        <v>0</v>
      </c>
      <c r="AX18" s="488">
        <f t="shared" si="8"/>
        <v>0</v>
      </c>
      <c r="AY18" s="488">
        <v>0</v>
      </c>
      <c r="AZ18" s="488">
        <v>0</v>
      </c>
      <c r="BA18" s="488">
        <v>0</v>
      </c>
      <c r="BB18" s="488">
        <f t="shared" si="9"/>
        <v>0</v>
      </c>
      <c r="BC18" s="488">
        <v>0</v>
      </c>
      <c r="BD18" s="488">
        <v>0</v>
      </c>
      <c r="BE18" s="488">
        <v>0</v>
      </c>
      <c r="BF18" s="503">
        <f t="shared" si="10"/>
        <v>0</v>
      </c>
      <c r="BG18" s="486">
        <f t="shared" si="11"/>
        <v>290</v>
      </c>
      <c r="BH18">
        <f t="shared" si="2"/>
        <v>290</v>
      </c>
    </row>
    <row r="19" spans="1:60" ht="20.25" customHeight="1">
      <c r="A19" s="492">
        <v>14</v>
      </c>
      <c r="B19" s="494" t="s">
        <v>7</v>
      </c>
      <c r="C19" s="488">
        <v>9</v>
      </c>
      <c r="D19" s="488">
        <v>66</v>
      </c>
      <c r="E19" s="488">
        <v>120</v>
      </c>
      <c r="F19" s="488">
        <f t="shared" si="13"/>
        <v>195</v>
      </c>
      <c r="G19" s="488">
        <v>46</v>
      </c>
      <c r="H19" s="488">
        <v>70</v>
      </c>
      <c r="I19" s="488">
        <v>77</v>
      </c>
      <c r="J19" s="488">
        <v>2</v>
      </c>
      <c r="K19" s="503">
        <f t="shared" si="14"/>
        <v>195</v>
      </c>
      <c r="L19" s="165">
        <v>3</v>
      </c>
      <c r="M19" s="165">
        <v>13</v>
      </c>
      <c r="N19" s="165">
        <v>34</v>
      </c>
      <c r="O19" s="165">
        <f t="shared" si="16"/>
        <v>50</v>
      </c>
      <c r="P19" s="165">
        <v>34</v>
      </c>
      <c r="Q19" s="165">
        <v>14</v>
      </c>
      <c r="R19" s="165">
        <v>2</v>
      </c>
      <c r="S19" s="165">
        <v>0</v>
      </c>
      <c r="T19" s="504">
        <f t="shared" si="15"/>
        <v>50</v>
      </c>
      <c r="U19" s="503">
        <v>0</v>
      </c>
      <c r="V19" s="503">
        <v>1</v>
      </c>
      <c r="W19" s="503">
        <v>1</v>
      </c>
      <c r="X19" s="503">
        <f t="shared" si="3"/>
        <v>2</v>
      </c>
      <c r="Y19" s="488">
        <v>0</v>
      </c>
      <c r="Z19" s="488">
        <v>0</v>
      </c>
      <c r="AA19" s="488">
        <v>0</v>
      </c>
      <c r="AB19" s="488">
        <f t="shared" si="4"/>
        <v>0</v>
      </c>
      <c r="AC19" s="488">
        <v>0</v>
      </c>
      <c r="AD19" s="488">
        <v>0</v>
      </c>
      <c r="AE19" s="488">
        <v>0</v>
      </c>
      <c r="AF19" s="488">
        <f t="shared" si="5"/>
        <v>0</v>
      </c>
      <c r="AG19" s="503">
        <v>3</v>
      </c>
      <c r="AH19" s="488">
        <v>6</v>
      </c>
      <c r="AI19" s="488">
        <v>2</v>
      </c>
      <c r="AJ19" s="488">
        <f t="shared" si="12"/>
        <v>11</v>
      </c>
      <c r="AK19" s="504">
        <v>7</v>
      </c>
      <c r="AL19" s="504">
        <v>12</v>
      </c>
      <c r="AM19" s="504">
        <v>5</v>
      </c>
      <c r="AN19" s="165">
        <f t="shared" si="6"/>
        <v>24</v>
      </c>
      <c r="AO19" s="504">
        <v>0</v>
      </c>
      <c r="AP19" s="503">
        <v>0</v>
      </c>
      <c r="AQ19" s="488">
        <v>1</v>
      </c>
      <c r="AR19" s="488">
        <v>0</v>
      </c>
      <c r="AS19" s="488">
        <f t="shared" si="7"/>
        <v>1</v>
      </c>
      <c r="AT19" s="488">
        <v>0</v>
      </c>
      <c r="AU19" s="488">
        <v>0</v>
      </c>
      <c r="AV19" s="488">
        <v>0</v>
      </c>
      <c r="AW19" s="488">
        <v>0</v>
      </c>
      <c r="AX19" s="488">
        <f t="shared" si="8"/>
        <v>0</v>
      </c>
      <c r="AY19" s="488">
        <v>0</v>
      </c>
      <c r="AZ19" s="488">
        <v>0</v>
      </c>
      <c r="BA19" s="488">
        <v>0</v>
      </c>
      <c r="BB19" s="488">
        <f t="shared" si="9"/>
        <v>0</v>
      </c>
      <c r="BC19" s="503">
        <v>0</v>
      </c>
      <c r="BD19" s="488">
        <v>1</v>
      </c>
      <c r="BE19" s="488">
        <v>0</v>
      </c>
      <c r="BF19" s="503">
        <f t="shared" si="10"/>
        <v>1</v>
      </c>
      <c r="BG19" s="486">
        <f t="shared" si="11"/>
        <v>284</v>
      </c>
      <c r="BH19">
        <f t="shared" si="2"/>
        <v>284</v>
      </c>
    </row>
    <row r="20" spans="1:60" ht="21.75">
      <c r="A20" s="492">
        <v>15</v>
      </c>
      <c r="B20" s="494" t="s">
        <v>9</v>
      </c>
      <c r="C20" s="488">
        <v>1</v>
      </c>
      <c r="D20" s="488">
        <v>25</v>
      </c>
      <c r="E20" s="488">
        <v>40</v>
      </c>
      <c r="F20" s="488">
        <f t="shared" si="13"/>
        <v>66</v>
      </c>
      <c r="G20" s="488">
        <v>12</v>
      </c>
      <c r="H20" s="488">
        <v>23</v>
      </c>
      <c r="I20" s="488">
        <v>30</v>
      </c>
      <c r="J20" s="488">
        <v>1</v>
      </c>
      <c r="K20" s="503">
        <f t="shared" si="14"/>
        <v>66</v>
      </c>
      <c r="L20" s="165">
        <v>1</v>
      </c>
      <c r="M20" s="165">
        <v>25</v>
      </c>
      <c r="N20" s="165">
        <v>12</v>
      </c>
      <c r="O20" s="165">
        <f t="shared" si="16"/>
        <v>38</v>
      </c>
      <c r="P20" s="165">
        <v>35</v>
      </c>
      <c r="Q20" s="165">
        <v>3</v>
      </c>
      <c r="R20" s="165">
        <v>0</v>
      </c>
      <c r="S20" s="165">
        <v>0</v>
      </c>
      <c r="T20" s="504">
        <f t="shared" si="15"/>
        <v>38</v>
      </c>
      <c r="U20" s="503">
        <v>0</v>
      </c>
      <c r="V20" s="503">
        <v>0</v>
      </c>
      <c r="W20" s="503">
        <v>0</v>
      </c>
      <c r="X20" s="503">
        <f t="shared" si="3"/>
        <v>0</v>
      </c>
      <c r="Y20" s="488">
        <v>0</v>
      </c>
      <c r="Z20" s="488">
        <v>0</v>
      </c>
      <c r="AA20" s="488">
        <v>0</v>
      </c>
      <c r="AB20" s="488">
        <f t="shared" si="4"/>
        <v>0</v>
      </c>
      <c r="AC20" s="488">
        <v>0</v>
      </c>
      <c r="AD20" s="488">
        <v>0</v>
      </c>
      <c r="AE20" s="488">
        <v>0</v>
      </c>
      <c r="AF20" s="488">
        <f t="shared" si="5"/>
        <v>0</v>
      </c>
      <c r="AG20" s="488">
        <v>0</v>
      </c>
      <c r="AH20" s="488">
        <v>0</v>
      </c>
      <c r="AI20" s="488">
        <v>0</v>
      </c>
      <c r="AJ20" s="488">
        <f t="shared" si="12"/>
        <v>0</v>
      </c>
      <c r="AK20" s="504">
        <v>0</v>
      </c>
      <c r="AL20" s="504">
        <v>0</v>
      </c>
      <c r="AM20" s="165">
        <v>0</v>
      </c>
      <c r="AN20" s="165">
        <f t="shared" si="6"/>
        <v>0</v>
      </c>
      <c r="AO20" s="165">
        <v>0</v>
      </c>
      <c r="AP20" s="503">
        <v>0</v>
      </c>
      <c r="AQ20" s="503">
        <v>0</v>
      </c>
      <c r="AR20" s="503">
        <v>0</v>
      </c>
      <c r="AS20" s="488">
        <f t="shared" si="7"/>
        <v>0</v>
      </c>
      <c r="AT20" s="503">
        <v>0</v>
      </c>
      <c r="AU20" s="503">
        <v>0</v>
      </c>
      <c r="AV20" s="503">
        <v>0</v>
      </c>
      <c r="AW20" s="503">
        <v>0</v>
      </c>
      <c r="AX20" s="488">
        <f t="shared" si="8"/>
        <v>0</v>
      </c>
      <c r="AY20" s="503">
        <v>0</v>
      </c>
      <c r="AZ20" s="503">
        <v>0</v>
      </c>
      <c r="BA20" s="503">
        <v>0</v>
      </c>
      <c r="BB20" s="488">
        <f t="shared" si="9"/>
        <v>0</v>
      </c>
      <c r="BC20" s="503">
        <v>1</v>
      </c>
      <c r="BD20" s="488">
        <v>1</v>
      </c>
      <c r="BE20" s="488">
        <v>5</v>
      </c>
      <c r="BF20" s="503">
        <f t="shared" si="10"/>
        <v>7</v>
      </c>
      <c r="BG20" s="486">
        <f t="shared" si="11"/>
        <v>111</v>
      </c>
      <c r="BH20">
        <f t="shared" si="2"/>
        <v>111</v>
      </c>
    </row>
    <row r="21" spans="1:60" ht="21.75">
      <c r="A21" s="492"/>
      <c r="B21" s="494" t="s">
        <v>264</v>
      </c>
      <c r="C21" s="488">
        <v>47</v>
      </c>
      <c r="D21" s="488">
        <v>137</v>
      </c>
      <c r="E21" s="488">
        <v>12</v>
      </c>
      <c r="F21" s="488">
        <f>SUM(C21:E21)</f>
        <v>196</v>
      </c>
      <c r="G21" s="488">
        <v>88</v>
      </c>
      <c r="H21" s="488">
        <v>96</v>
      </c>
      <c r="I21" s="488">
        <v>12</v>
      </c>
      <c r="J21" s="488">
        <v>0</v>
      </c>
      <c r="K21" s="503">
        <f>SUM(G21:J21)</f>
        <v>196</v>
      </c>
      <c r="L21" s="165">
        <v>20</v>
      </c>
      <c r="M21" s="165">
        <v>28</v>
      </c>
      <c r="N21" s="165">
        <v>0</v>
      </c>
      <c r="O21" s="165">
        <f>SUM(L21:N21)</f>
        <v>48</v>
      </c>
      <c r="P21" s="165">
        <v>48</v>
      </c>
      <c r="Q21" s="165">
        <v>0</v>
      </c>
      <c r="R21" s="165">
        <v>0</v>
      </c>
      <c r="S21" s="165">
        <v>0</v>
      </c>
      <c r="T21" s="504">
        <f>SUM(P21:S21)</f>
        <v>48</v>
      </c>
      <c r="U21" s="503">
        <v>0</v>
      </c>
      <c r="V21" s="503">
        <v>0</v>
      </c>
      <c r="W21" s="503">
        <v>0</v>
      </c>
      <c r="X21" s="503">
        <f t="shared" si="3"/>
        <v>0</v>
      </c>
      <c r="Y21" s="488">
        <v>0</v>
      </c>
      <c r="Z21" s="488">
        <v>0</v>
      </c>
      <c r="AA21" s="488">
        <v>0</v>
      </c>
      <c r="AB21" s="488">
        <f t="shared" si="4"/>
        <v>0</v>
      </c>
      <c r="AC21" s="488">
        <v>0</v>
      </c>
      <c r="AD21" s="488">
        <v>0</v>
      </c>
      <c r="AE21" s="488">
        <v>0</v>
      </c>
      <c r="AF21" s="488">
        <f t="shared" si="5"/>
        <v>0</v>
      </c>
      <c r="AG21" s="488">
        <v>0</v>
      </c>
      <c r="AH21" s="488">
        <v>0</v>
      </c>
      <c r="AI21" s="488">
        <v>0</v>
      </c>
      <c r="AJ21" s="488">
        <f t="shared" si="12"/>
        <v>0</v>
      </c>
      <c r="AK21" s="504">
        <v>66</v>
      </c>
      <c r="AL21" s="504">
        <v>14</v>
      </c>
      <c r="AM21" s="165">
        <v>0</v>
      </c>
      <c r="AN21" s="165">
        <f t="shared" si="6"/>
        <v>80</v>
      </c>
      <c r="AO21" s="165">
        <v>0</v>
      </c>
      <c r="AP21" s="503">
        <v>98</v>
      </c>
      <c r="AQ21" s="503">
        <v>39</v>
      </c>
      <c r="AR21" s="503">
        <v>1</v>
      </c>
      <c r="AS21" s="488">
        <f t="shared" si="7"/>
        <v>138</v>
      </c>
      <c r="AT21" s="503">
        <v>0</v>
      </c>
      <c r="AU21" s="503">
        <v>0</v>
      </c>
      <c r="AV21" s="503">
        <v>0</v>
      </c>
      <c r="AW21" s="503">
        <v>0</v>
      </c>
      <c r="AX21" s="488">
        <f t="shared" si="8"/>
        <v>0</v>
      </c>
      <c r="AY21" s="503">
        <v>48</v>
      </c>
      <c r="AZ21" s="503">
        <v>6</v>
      </c>
      <c r="BA21" s="503">
        <v>0</v>
      </c>
      <c r="BB21" s="488">
        <f t="shared" si="9"/>
        <v>54</v>
      </c>
      <c r="BC21" s="503">
        <v>0</v>
      </c>
      <c r="BD21" s="488">
        <v>1</v>
      </c>
      <c r="BE21" s="488">
        <v>0</v>
      </c>
      <c r="BF21" s="503">
        <f t="shared" si="10"/>
        <v>1</v>
      </c>
      <c r="BG21" s="486">
        <f t="shared" si="11"/>
        <v>517</v>
      </c>
      <c r="BH21">
        <f t="shared" si="2"/>
        <v>517</v>
      </c>
    </row>
    <row r="22" spans="1:60" ht="19.5" customHeight="1">
      <c r="A22" s="492">
        <v>16</v>
      </c>
      <c r="B22" s="494" t="s">
        <v>10</v>
      </c>
      <c r="C22" s="488">
        <v>0</v>
      </c>
      <c r="D22" s="488">
        <v>30</v>
      </c>
      <c r="E22" s="488">
        <v>34</v>
      </c>
      <c r="F22" s="488">
        <f t="shared" si="13"/>
        <v>64</v>
      </c>
      <c r="G22" s="488">
        <v>14</v>
      </c>
      <c r="H22" s="488">
        <v>29</v>
      </c>
      <c r="I22" s="488">
        <v>21</v>
      </c>
      <c r="J22" s="488">
        <v>0</v>
      </c>
      <c r="K22" s="503">
        <f t="shared" si="14"/>
        <v>64</v>
      </c>
      <c r="L22" s="165">
        <v>0</v>
      </c>
      <c r="M22" s="165">
        <v>13</v>
      </c>
      <c r="N22" s="165">
        <v>10</v>
      </c>
      <c r="O22" s="165">
        <f>SUM(L22:N22)</f>
        <v>23</v>
      </c>
      <c r="P22" s="165">
        <v>22</v>
      </c>
      <c r="Q22" s="165">
        <v>1</v>
      </c>
      <c r="R22" s="165">
        <v>0</v>
      </c>
      <c r="S22" s="165">
        <v>0</v>
      </c>
      <c r="T22" s="504">
        <f t="shared" si="15"/>
        <v>23</v>
      </c>
      <c r="U22" s="503">
        <v>0</v>
      </c>
      <c r="V22" s="503">
        <v>0</v>
      </c>
      <c r="W22" s="503">
        <v>0</v>
      </c>
      <c r="X22" s="503">
        <f t="shared" si="3"/>
        <v>0</v>
      </c>
      <c r="Y22" s="488">
        <v>0</v>
      </c>
      <c r="Z22" s="488">
        <v>0</v>
      </c>
      <c r="AA22" s="488">
        <v>0</v>
      </c>
      <c r="AB22" s="488">
        <f t="shared" si="4"/>
        <v>0</v>
      </c>
      <c r="AC22" s="488">
        <v>0</v>
      </c>
      <c r="AD22" s="488">
        <v>0</v>
      </c>
      <c r="AE22" s="488">
        <v>0</v>
      </c>
      <c r="AF22" s="488">
        <f t="shared" si="5"/>
        <v>0</v>
      </c>
      <c r="AG22" s="488">
        <v>0</v>
      </c>
      <c r="AH22" s="488">
        <v>0</v>
      </c>
      <c r="AI22" s="488">
        <v>0</v>
      </c>
      <c r="AJ22" s="488">
        <f t="shared" si="12"/>
        <v>0</v>
      </c>
      <c r="AK22" s="165">
        <v>0</v>
      </c>
      <c r="AL22" s="165">
        <v>0</v>
      </c>
      <c r="AM22" s="165">
        <v>0</v>
      </c>
      <c r="AN22" s="165">
        <f t="shared" si="6"/>
        <v>0</v>
      </c>
      <c r="AO22" s="165">
        <v>0</v>
      </c>
      <c r="AP22" s="488">
        <v>0</v>
      </c>
      <c r="AQ22" s="488">
        <v>0</v>
      </c>
      <c r="AR22" s="488">
        <v>0</v>
      </c>
      <c r="AS22" s="488">
        <f t="shared" si="7"/>
        <v>0</v>
      </c>
      <c r="AT22" s="488">
        <v>0</v>
      </c>
      <c r="AU22" s="488">
        <v>0</v>
      </c>
      <c r="AV22" s="488">
        <v>0</v>
      </c>
      <c r="AW22" s="488">
        <v>0</v>
      </c>
      <c r="AX22" s="488">
        <f t="shared" si="8"/>
        <v>0</v>
      </c>
      <c r="AY22" s="488">
        <v>0</v>
      </c>
      <c r="AZ22" s="488">
        <v>0</v>
      </c>
      <c r="BA22" s="488">
        <v>0</v>
      </c>
      <c r="BB22" s="488">
        <f t="shared" si="9"/>
        <v>0</v>
      </c>
      <c r="BC22" s="503">
        <v>0</v>
      </c>
      <c r="BD22" s="488">
        <v>0</v>
      </c>
      <c r="BE22" s="488">
        <v>1</v>
      </c>
      <c r="BF22" s="503">
        <f t="shared" si="10"/>
        <v>1</v>
      </c>
      <c r="BG22" s="486">
        <f t="shared" si="11"/>
        <v>88</v>
      </c>
      <c r="BH22">
        <f t="shared" si="2"/>
        <v>88</v>
      </c>
    </row>
    <row r="23" spans="1:60" ht="19.5" customHeight="1">
      <c r="A23" s="492">
        <v>17</v>
      </c>
      <c r="B23" s="494" t="s">
        <v>11</v>
      </c>
      <c r="C23" s="488">
        <v>0</v>
      </c>
      <c r="D23" s="488">
        <v>21</v>
      </c>
      <c r="E23" s="488">
        <v>20</v>
      </c>
      <c r="F23" s="488">
        <f t="shared" si="13"/>
        <v>41</v>
      </c>
      <c r="G23" s="488">
        <v>13</v>
      </c>
      <c r="H23" s="488">
        <v>12</v>
      </c>
      <c r="I23" s="488">
        <v>14</v>
      </c>
      <c r="J23" s="488">
        <v>2</v>
      </c>
      <c r="K23" s="503">
        <f t="shared" si="14"/>
        <v>41</v>
      </c>
      <c r="L23" s="165">
        <v>0</v>
      </c>
      <c r="M23" s="165">
        <v>23</v>
      </c>
      <c r="N23" s="165">
        <v>8</v>
      </c>
      <c r="O23" s="165">
        <f t="shared" si="16"/>
        <v>31</v>
      </c>
      <c r="P23" s="165">
        <v>29</v>
      </c>
      <c r="Q23" s="165">
        <v>2</v>
      </c>
      <c r="R23" s="165">
        <v>0</v>
      </c>
      <c r="S23" s="165">
        <v>0</v>
      </c>
      <c r="T23" s="504">
        <f t="shared" si="15"/>
        <v>31</v>
      </c>
      <c r="U23" s="503">
        <v>0</v>
      </c>
      <c r="V23" s="503">
        <v>0</v>
      </c>
      <c r="W23" s="503">
        <v>0</v>
      </c>
      <c r="X23" s="503">
        <f t="shared" si="3"/>
        <v>0</v>
      </c>
      <c r="Y23" s="488">
        <v>0</v>
      </c>
      <c r="Z23" s="488">
        <v>0</v>
      </c>
      <c r="AA23" s="488">
        <v>0</v>
      </c>
      <c r="AB23" s="488">
        <f t="shared" si="4"/>
        <v>0</v>
      </c>
      <c r="AC23" s="488">
        <v>0</v>
      </c>
      <c r="AD23" s="488">
        <v>0</v>
      </c>
      <c r="AE23" s="488">
        <v>0</v>
      </c>
      <c r="AF23" s="488">
        <f t="shared" si="5"/>
        <v>0</v>
      </c>
      <c r="AG23" s="488">
        <v>0</v>
      </c>
      <c r="AH23" s="488">
        <v>0</v>
      </c>
      <c r="AI23" s="488">
        <v>0</v>
      </c>
      <c r="AJ23" s="488">
        <f t="shared" si="12"/>
        <v>0</v>
      </c>
      <c r="AK23" s="165">
        <v>0</v>
      </c>
      <c r="AL23" s="165">
        <v>0</v>
      </c>
      <c r="AM23" s="165">
        <v>0</v>
      </c>
      <c r="AN23" s="165">
        <f t="shared" si="6"/>
        <v>0</v>
      </c>
      <c r="AO23" s="165">
        <v>0</v>
      </c>
      <c r="AP23" s="488">
        <v>0</v>
      </c>
      <c r="AQ23" s="503">
        <v>0</v>
      </c>
      <c r="AR23" s="488">
        <v>0</v>
      </c>
      <c r="AS23" s="488">
        <f t="shared" si="7"/>
        <v>0</v>
      </c>
      <c r="AT23" s="488">
        <v>0</v>
      </c>
      <c r="AU23" s="488">
        <v>0</v>
      </c>
      <c r="AV23" s="488">
        <v>0</v>
      </c>
      <c r="AW23" s="488">
        <v>0</v>
      </c>
      <c r="AX23" s="488">
        <f t="shared" si="8"/>
        <v>0</v>
      </c>
      <c r="AY23" s="488">
        <v>0</v>
      </c>
      <c r="AZ23" s="488">
        <v>0</v>
      </c>
      <c r="BA23" s="488">
        <v>0</v>
      </c>
      <c r="BB23" s="488">
        <f t="shared" si="9"/>
        <v>0</v>
      </c>
      <c r="BC23" s="503">
        <v>0</v>
      </c>
      <c r="BD23" s="488">
        <v>6</v>
      </c>
      <c r="BE23" s="488">
        <v>5</v>
      </c>
      <c r="BF23" s="503">
        <f t="shared" si="10"/>
        <v>11</v>
      </c>
      <c r="BG23" s="486">
        <f t="shared" si="11"/>
        <v>83</v>
      </c>
      <c r="BH23">
        <f t="shared" si="2"/>
        <v>83</v>
      </c>
    </row>
    <row r="24" spans="1:60" ht="20.25" customHeight="1">
      <c r="A24" s="492">
        <v>18</v>
      </c>
      <c r="B24" s="494" t="s">
        <v>12</v>
      </c>
      <c r="C24" s="488">
        <v>26</v>
      </c>
      <c r="D24" s="488">
        <v>15</v>
      </c>
      <c r="E24" s="488">
        <v>50</v>
      </c>
      <c r="F24" s="488">
        <f t="shared" si="13"/>
        <v>91</v>
      </c>
      <c r="G24" s="488">
        <v>24</v>
      </c>
      <c r="H24" s="488">
        <v>29</v>
      </c>
      <c r="I24" s="488">
        <v>37</v>
      </c>
      <c r="J24" s="488">
        <v>1</v>
      </c>
      <c r="K24" s="503">
        <f t="shared" si="14"/>
        <v>91</v>
      </c>
      <c r="L24" s="165">
        <v>16</v>
      </c>
      <c r="M24" s="165">
        <v>14</v>
      </c>
      <c r="N24" s="165">
        <v>3</v>
      </c>
      <c r="O24" s="165">
        <f t="shared" si="16"/>
        <v>33</v>
      </c>
      <c r="P24" s="165">
        <v>33</v>
      </c>
      <c r="Q24" s="165">
        <v>0</v>
      </c>
      <c r="R24" s="165">
        <v>0</v>
      </c>
      <c r="S24" s="165">
        <v>0</v>
      </c>
      <c r="T24" s="504">
        <f t="shared" si="15"/>
        <v>33</v>
      </c>
      <c r="U24" s="503">
        <v>0</v>
      </c>
      <c r="V24" s="503">
        <v>0</v>
      </c>
      <c r="W24" s="503">
        <v>0</v>
      </c>
      <c r="X24" s="503">
        <f t="shared" si="3"/>
        <v>0</v>
      </c>
      <c r="Y24" s="488">
        <v>0</v>
      </c>
      <c r="Z24" s="488">
        <v>0</v>
      </c>
      <c r="AA24" s="488">
        <v>0</v>
      </c>
      <c r="AB24" s="488">
        <f t="shared" si="4"/>
        <v>0</v>
      </c>
      <c r="AC24" s="488">
        <v>0</v>
      </c>
      <c r="AD24" s="488">
        <v>0</v>
      </c>
      <c r="AE24" s="488">
        <v>0</v>
      </c>
      <c r="AF24" s="488">
        <f t="shared" si="5"/>
        <v>0</v>
      </c>
      <c r="AG24" s="488">
        <v>0</v>
      </c>
      <c r="AH24" s="488">
        <v>0</v>
      </c>
      <c r="AI24" s="488">
        <v>0</v>
      </c>
      <c r="AJ24" s="488">
        <f t="shared" si="12"/>
        <v>0</v>
      </c>
      <c r="AK24" s="165">
        <v>0</v>
      </c>
      <c r="AL24" s="165">
        <v>0</v>
      </c>
      <c r="AM24" s="165">
        <v>0</v>
      </c>
      <c r="AN24" s="165">
        <f t="shared" si="6"/>
        <v>0</v>
      </c>
      <c r="AO24" s="165">
        <v>0</v>
      </c>
      <c r="AP24" s="488">
        <v>0</v>
      </c>
      <c r="AQ24" s="488">
        <v>0</v>
      </c>
      <c r="AR24" s="488">
        <v>0</v>
      </c>
      <c r="AS24" s="488">
        <f t="shared" si="7"/>
        <v>0</v>
      </c>
      <c r="AT24" s="488">
        <v>0</v>
      </c>
      <c r="AU24" s="488">
        <v>0</v>
      </c>
      <c r="AV24" s="488">
        <v>0</v>
      </c>
      <c r="AW24" s="488">
        <v>0</v>
      </c>
      <c r="AX24" s="488">
        <f t="shared" si="8"/>
        <v>0</v>
      </c>
      <c r="AY24" s="488">
        <v>0</v>
      </c>
      <c r="AZ24" s="488">
        <v>0</v>
      </c>
      <c r="BA24" s="488">
        <v>0</v>
      </c>
      <c r="BB24" s="488">
        <f t="shared" si="9"/>
        <v>0</v>
      </c>
      <c r="BC24" s="503">
        <v>0</v>
      </c>
      <c r="BD24" s="488">
        <v>0</v>
      </c>
      <c r="BE24" s="488">
        <v>0</v>
      </c>
      <c r="BF24" s="503">
        <f t="shared" si="10"/>
        <v>0</v>
      </c>
      <c r="BG24" s="486">
        <f t="shared" si="11"/>
        <v>124</v>
      </c>
      <c r="BH24">
        <f t="shared" si="2"/>
        <v>124</v>
      </c>
    </row>
    <row r="25" spans="1:60" ht="20.25" customHeight="1">
      <c r="A25" s="492">
        <v>19</v>
      </c>
      <c r="B25" s="494" t="s">
        <v>13</v>
      </c>
      <c r="C25" s="488">
        <v>3</v>
      </c>
      <c r="D25" s="488">
        <v>14</v>
      </c>
      <c r="E25" s="488">
        <v>47</v>
      </c>
      <c r="F25" s="488">
        <f t="shared" si="13"/>
        <v>64</v>
      </c>
      <c r="G25" s="488">
        <v>23</v>
      </c>
      <c r="H25" s="488">
        <v>22</v>
      </c>
      <c r="I25" s="488">
        <v>18</v>
      </c>
      <c r="J25" s="488">
        <v>1</v>
      </c>
      <c r="K25" s="503">
        <f t="shared" si="14"/>
        <v>64</v>
      </c>
      <c r="L25" s="165">
        <v>0</v>
      </c>
      <c r="M25" s="165">
        <v>9</v>
      </c>
      <c r="N25" s="165">
        <v>15</v>
      </c>
      <c r="O25" s="165">
        <f t="shared" si="16"/>
        <v>24</v>
      </c>
      <c r="P25" s="165">
        <v>20</v>
      </c>
      <c r="Q25" s="165">
        <v>2</v>
      </c>
      <c r="R25" s="165">
        <v>2</v>
      </c>
      <c r="S25" s="165">
        <v>0</v>
      </c>
      <c r="T25" s="504">
        <f t="shared" si="15"/>
        <v>24</v>
      </c>
      <c r="U25" s="503">
        <v>0</v>
      </c>
      <c r="V25" s="503">
        <v>0</v>
      </c>
      <c r="W25" s="503">
        <v>0</v>
      </c>
      <c r="X25" s="503">
        <f t="shared" si="3"/>
        <v>0</v>
      </c>
      <c r="Y25" s="488">
        <v>0</v>
      </c>
      <c r="Z25" s="488">
        <v>0</v>
      </c>
      <c r="AA25" s="488">
        <v>0</v>
      </c>
      <c r="AB25" s="488">
        <f t="shared" si="4"/>
        <v>0</v>
      </c>
      <c r="AC25" s="488">
        <v>0</v>
      </c>
      <c r="AD25" s="488">
        <v>0</v>
      </c>
      <c r="AE25" s="488">
        <v>0</v>
      </c>
      <c r="AF25" s="488">
        <f t="shared" si="5"/>
        <v>0</v>
      </c>
      <c r="AG25" s="488">
        <v>0</v>
      </c>
      <c r="AH25" s="488">
        <v>0</v>
      </c>
      <c r="AI25" s="488">
        <v>0</v>
      </c>
      <c r="AJ25" s="488">
        <f t="shared" si="12"/>
        <v>0</v>
      </c>
      <c r="AK25" s="504">
        <v>0</v>
      </c>
      <c r="AL25" s="165">
        <v>0</v>
      </c>
      <c r="AM25" s="504">
        <v>1</v>
      </c>
      <c r="AN25" s="165">
        <f t="shared" si="6"/>
        <v>1</v>
      </c>
      <c r="AO25" s="165">
        <v>0</v>
      </c>
      <c r="AP25" s="488">
        <v>0</v>
      </c>
      <c r="AQ25" s="488">
        <v>0</v>
      </c>
      <c r="AR25" s="488">
        <v>0</v>
      </c>
      <c r="AS25" s="488">
        <f t="shared" si="7"/>
        <v>0</v>
      </c>
      <c r="AT25" s="488">
        <v>0</v>
      </c>
      <c r="AU25" s="488">
        <v>0</v>
      </c>
      <c r="AV25" s="488">
        <v>0</v>
      </c>
      <c r="AW25" s="488">
        <v>0</v>
      </c>
      <c r="AX25" s="488">
        <f t="shared" si="8"/>
        <v>0</v>
      </c>
      <c r="AY25" s="488">
        <v>0</v>
      </c>
      <c r="AZ25" s="503">
        <v>0</v>
      </c>
      <c r="BA25" s="488">
        <v>0</v>
      </c>
      <c r="BB25" s="488">
        <f t="shared" si="9"/>
        <v>0</v>
      </c>
      <c r="BC25" s="503">
        <v>0</v>
      </c>
      <c r="BD25" s="488">
        <v>1</v>
      </c>
      <c r="BE25" s="488">
        <v>0</v>
      </c>
      <c r="BF25" s="503">
        <f t="shared" si="10"/>
        <v>1</v>
      </c>
      <c r="BG25" s="486">
        <f t="shared" si="11"/>
        <v>90</v>
      </c>
      <c r="BH25">
        <f t="shared" si="2"/>
        <v>90</v>
      </c>
    </row>
    <row r="26" spans="1:60" ht="20.25" customHeight="1">
      <c r="A26" s="492">
        <v>20</v>
      </c>
      <c r="B26" s="494" t="s">
        <v>14</v>
      </c>
      <c r="C26" s="488">
        <v>0</v>
      </c>
      <c r="D26" s="488">
        <v>0</v>
      </c>
      <c r="E26" s="488">
        <v>0</v>
      </c>
      <c r="F26" s="488">
        <f t="shared" si="13"/>
        <v>0</v>
      </c>
      <c r="G26" s="488">
        <v>0</v>
      </c>
      <c r="H26" s="488">
        <v>0</v>
      </c>
      <c r="I26" s="488">
        <v>0</v>
      </c>
      <c r="J26" s="488">
        <v>0</v>
      </c>
      <c r="K26" s="503">
        <f t="shared" si="14"/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  <c r="Q26" s="165">
        <v>0</v>
      </c>
      <c r="R26" s="165">
        <v>0</v>
      </c>
      <c r="S26" s="165">
        <v>0</v>
      </c>
      <c r="T26" s="504">
        <v>0</v>
      </c>
      <c r="U26" s="503">
        <v>0</v>
      </c>
      <c r="V26" s="503">
        <v>0</v>
      </c>
      <c r="W26" s="503">
        <v>0</v>
      </c>
      <c r="X26" s="503">
        <f t="shared" si="3"/>
        <v>0</v>
      </c>
      <c r="Y26" s="488">
        <v>0</v>
      </c>
      <c r="Z26" s="488">
        <v>0</v>
      </c>
      <c r="AA26" s="488">
        <v>0</v>
      </c>
      <c r="AB26" s="488">
        <f t="shared" si="4"/>
        <v>0</v>
      </c>
      <c r="AC26" s="488">
        <v>0</v>
      </c>
      <c r="AD26" s="488">
        <v>0</v>
      </c>
      <c r="AE26" s="488">
        <v>0</v>
      </c>
      <c r="AF26" s="488">
        <f t="shared" si="5"/>
        <v>0</v>
      </c>
      <c r="AG26" s="488">
        <v>0</v>
      </c>
      <c r="AH26" s="488">
        <v>0</v>
      </c>
      <c r="AI26" s="488">
        <v>0</v>
      </c>
      <c r="AJ26" s="488">
        <f t="shared" si="12"/>
        <v>0</v>
      </c>
      <c r="AK26" s="165">
        <v>0</v>
      </c>
      <c r="AL26" s="504">
        <v>2</v>
      </c>
      <c r="AM26" s="165">
        <v>0</v>
      </c>
      <c r="AN26" s="165">
        <f t="shared" si="6"/>
        <v>2</v>
      </c>
      <c r="AO26" s="165">
        <v>0</v>
      </c>
      <c r="AP26" s="488">
        <v>0</v>
      </c>
      <c r="AQ26" s="488">
        <v>0</v>
      </c>
      <c r="AR26" s="488">
        <v>0</v>
      </c>
      <c r="AS26" s="488">
        <f t="shared" si="7"/>
        <v>0</v>
      </c>
      <c r="AT26" s="488">
        <v>0</v>
      </c>
      <c r="AU26" s="488">
        <v>0</v>
      </c>
      <c r="AV26" s="488">
        <v>0</v>
      </c>
      <c r="AW26" s="488">
        <v>0</v>
      </c>
      <c r="AX26" s="488">
        <f t="shared" si="8"/>
        <v>0</v>
      </c>
      <c r="AY26" s="503">
        <v>0</v>
      </c>
      <c r="AZ26" s="488">
        <v>0</v>
      </c>
      <c r="BA26" s="488">
        <v>0</v>
      </c>
      <c r="BB26" s="488">
        <f t="shared" si="9"/>
        <v>0</v>
      </c>
      <c r="BC26" s="503">
        <v>0</v>
      </c>
      <c r="BD26" s="488">
        <v>0</v>
      </c>
      <c r="BE26" s="488">
        <v>0</v>
      </c>
      <c r="BF26" s="503">
        <f t="shared" si="10"/>
        <v>0</v>
      </c>
      <c r="BG26" s="486">
        <f t="shared" si="11"/>
        <v>2</v>
      </c>
      <c r="BH26">
        <f t="shared" si="2"/>
        <v>2</v>
      </c>
    </row>
    <row r="27" spans="1:60" ht="19.5" customHeight="1">
      <c r="A27" s="492">
        <v>21</v>
      </c>
      <c r="B27" s="538" t="s">
        <v>86</v>
      </c>
      <c r="C27" s="488">
        <v>0</v>
      </c>
      <c r="D27" s="488">
        <v>0</v>
      </c>
      <c r="E27" s="488">
        <v>0</v>
      </c>
      <c r="F27" s="488">
        <f>SUM(C27:E27)</f>
        <v>0</v>
      </c>
      <c r="G27" s="488">
        <v>0</v>
      </c>
      <c r="H27" s="488">
        <v>0</v>
      </c>
      <c r="I27" s="488">
        <v>0</v>
      </c>
      <c r="J27" s="488">
        <v>0</v>
      </c>
      <c r="K27" s="503">
        <f>SUM(G27:J27)</f>
        <v>0</v>
      </c>
      <c r="L27" s="165">
        <v>0</v>
      </c>
      <c r="M27" s="165">
        <v>0</v>
      </c>
      <c r="N27" s="165">
        <v>0</v>
      </c>
      <c r="O27" s="165">
        <v>0</v>
      </c>
      <c r="P27" s="165">
        <v>0</v>
      </c>
      <c r="Q27" s="165">
        <v>0</v>
      </c>
      <c r="R27" s="165">
        <v>0</v>
      </c>
      <c r="S27" s="165">
        <v>0</v>
      </c>
      <c r="T27" s="504">
        <v>0</v>
      </c>
      <c r="U27" s="503">
        <v>0</v>
      </c>
      <c r="V27" s="503">
        <v>0</v>
      </c>
      <c r="W27" s="503">
        <v>0</v>
      </c>
      <c r="X27" s="503">
        <f t="shared" si="3"/>
        <v>0</v>
      </c>
      <c r="Y27" s="488">
        <v>0</v>
      </c>
      <c r="Z27" s="488">
        <v>0</v>
      </c>
      <c r="AA27" s="488">
        <v>0</v>
      </c>
      <c r="AB27" s="488">
        <f t="shared" si="4"/>
        <v>0</v>
      </c>
      <c r="AC27" s="488">
        <v>0</v>
      </c>
      <c r="AD27" s="488">
        <v>0</v>
      </c>
      <c r="AE27" s="488">
        <v>0</v>
      </c>
      <c r="AF27" s="488">
        <f t="shared" si="5"/>
        <v>0</v>
      </c>
      <c r="AG27" s="488">
        <v>0</v>
      </c>
      <c r="AH27" s="488">
        <v>0</v>
      </c>
      <c r="AI27" s="488">
        <v>0</v>
      </c>
      <c r="AJ27" s="488">
        <f t="shared" si="12"/>
        <v>0</v>
      </c>
      <c r="AK27" s="165">
        <v>0</v>
      </c>
      <c r="AL27" s="165">
        <v>0</v>
      </c>
      <c r="AM27" s="165">
        <v>0</v>
      </c>
      <c r="AN27" s="165">
        <f t="shared" si="6"/>
        <v>0</v>
      </c>
      <c r="AO27" s="165">
        <v>0</v>
      </c>
      <c r="AP27" s="488">
        <v>0</v>
      </c>
      <c r="AQ27" s="503">
        <v>0</v>
      </c>
      <c r="AR27" s="488">
        <v>0</v>
      </c>
      <c r="AS27" s="488">
        <f t="shared" si="7"/>
        <v>0</v>
      </c>
      <c r="AT27" s="488">
        <v>0</v>
      </c>
      <c r="AU27" s="488">
        <v>0</v>
      </c>
      <c r="AV27" s="488">
        <v>0</v>
      </c>
      <c r="AW27" s="488">
        <v>0</v>
      </c>
      <c r="AX27" s="488">
        <f t="shared" si="8"/>
        <v>0</v>
      </c>
      <c r="AY27" s="488">
        <v>0</v>
      </c>
      <c r="AZ27" s="488">
        <v>0</v>
      </c>
      <c r="BA27" s="488">
        <v>0</v>
      </c>
      <c r="BB27" s="488">
        <f t="shared" si="9"/>
        <v>0</v>
      </c>
      <c r="BC27" s="503">
        <v>0</v>
      </c>
      <c r="BD27" s="488">
        <v>0</v>
      </c>
      <c r="BE27" s="488">
        <v>0</v>
      </c>
      <c r="BF27" s="503">
        <f t="shared" si="10"/>
        <v>0</v>
      </c>
      <c r="BG27" s="486">
        <f t="shared" si="11"/>
        <v>0</v>
      </c>
      <c r="BH27">
        <f t="shared" si="2"/>
        <v>0</v>
      </c>
    </row>
    <row r="28" spans="1:60" ht="21" customHeight="1">
      <c r="A28" s="492">
        <v>22</v>
      </c>
      <c r="B28" s="494" t="s">
        <v>18</v>
      </c>
      <c r="C28" s="488">
        <v>0</v>
      </c>
      <c r="D28" s="488">
        <v>9</v>
      </c>
      <c r="E28" s="488">
        <v>1</v>
      </c>
      <c r="F28" s="488">
        <f>SUM(C28:E28)</f>
        <v>10</v>
      </c>
      <c r="G28" s="488">
        <v>3</v>
      </c>
      <c r="H28" s="488">
        <v>5</v>
      </c>
      <c r="I28" s="488">
        <v>2</v>
      </c>
      <c r="J28" s="488">
        <v>0</v>
      </c>
      <c r="K28" s="503">
        <f>SUM(G28:J28)</f>
        <v>10</v>
      </c>
      <c r="L28" s="165">
        <v>0</v>
      </c>
      <c r="M28" s="165">
        <v>1</v>
      </c>
      <c r="N28" s="165">
        <v>0</v>
      </c>
      <c r="O28" s="165">
        <f>SUM(L28:N28)</f>
        <v>1</v>
      </c>
      <c r="P28" s="165">
        <v>1</v>
      </c>
      <c r="Q28" s="165">
        <v>0</v>
      </c>
      <c r="R28" s="165">
        <v>0</v>
      </c>
      <c r="S28" s="165">
        <v>0</v>
      </c>
      <c r="T28" s="504">
        <f>SUM(P28:S28)</f>
        <v>1</v>
      </c>
      <c r="U28" s="503">
        <v>0</v>
      </c>
      <c r="V28" s="503">
        <v>0</v>
      </c>
      <c r="W28" s="503">
        <v>0</v>
      </c>
      <c r="X28" s="503">
        <f t="shared" si="3"/>
        <v>0</v>
      </c>
      <c r="Y28" s="488">
        <v>0</v>
      </c>
      <c r="Z28" s="488">
        <v>0</v>
      </c>
      <c r="AA28" s="488">
        <v>0</v>
      </c>
      <c r="AB28" s="488">
        <f t="shared" si="4"/>
        <v>0</v>
      </c>
      <c r="AC28" s="488">
        <v>0</v>
      </c>
      <c r="AD28" s="488">
        <v>0</v>
      </c>
      <c r="AE28" s="488">
        <v>0</v>
      </c>
      <c r="AF28" s="488">
        <f t="shared" si="5"/>
        <v>0</v>
      </c>
      <c r="AG28" s="488">
        <v>0</v>
      </c>
      <c r="AH28" s="488">
        <v>0</v>
      </c>
      <c r="AI28" s="488">
        <v>0</v>
      </c>
      <c r="AJ28" s="488">
        <f t="shared" si="12"/>
        <v>0</v>
      </c>
      <c r="AK28" s="165">
        <v>0</v>
      </c>
      <c r="AL28" s="165">
        <v>0</v>
      </c>
      <c r="AM28" s="165">
        <v>0</v>
      </c>
      <c r="AN28" s="165">
        <f t="shared" si="6"/>
        <v>0</v>
      </c>
      <c r="AO28" s="165">
        <v>0</v>
      </c>
      <c r="AP28" s="488">
        <v>0</v>
      </c>
      <c r="AQ28" s="488">
        <v>0</v>
      </c>
      <c r="AR28" s="488">
        <v>0</v>
      </c>
      <c r="AS28" s="488">
        <f t="shared" si="7"/>
        <v>0</v>
      </c>
      <c r="AT28" s="488">
        <v>0</v>
      </c>
      <c r="AU28" s="488">
        <v>0</v>
      </c>
      <c r="AV28" s="488">
        <v>0</v>
      </c>
      <c r="AW28" s="488">
        <v>0</v>
      </c>
      <c r="AX28" s="488">
        <f t="shared" si="8"/>
        <v>0</v>
      </c>
      <c r="AY28" s="488">
        <v>1</v>
      </c>
      <c r="AZ28" s="488">
        <v>0</v>
      </c>
      <c r="BA28" s="488">
        <v>0</v>
      </c>
      <c r="BB28" s="488">
        <f t="shared" si="9"/>
        <v>1</v>
      </c>
      <c r="BC28" s="488">
        <v>0</v>
      </c>
      <c r="BD28" s="488">
        <v>0</v>
      </c>
      <c r="BE28" s="488">
        <v>0</v>
      </c>
      <c r="BF28" s="503">
        <f t="shared" si="10"/>
        <v>0</v>
      </c>
      <c r="BG28" s="486">
        <f t="shared" si="11"/>
        <v>12</v>
      </c>
      <c r="BH28">
        <f t="shared" si="2"/>
        <v>12</v>
      </c>
    </row>
    <row r="29" spans="1:60" ht="19.5" customHeight="1">
      <c r="A29" s="492">
        <v>23</v>
      </c>
      <c r="B29" s="494" t="s">
        <v>265</v>
      </c>
      <c r="C29" s="488">
        <v>0</v>
      </c>
      <c r="D29" s="488">
        <v>0</v>
      </c>
      <c r="E29" s="488">
        <v>0</v>
      </c>
      <c r="F29" s="488">
        <v>0</v>
      </c>
      <c r="G29" s="488">
        <v>0</v>
      </c>
      <c r="H29" s="488">
        <v>0</v>
      </c>
      <c r="I29" s="488">
        <v>0</v>
      </c>
      <c r="J29" s="488">
        <v>0</v>
      </c>
      <c r="K29" s="503">
        <f>SUM(G29:J29)</f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504">
        <f>SUM(P29:S29)</f>
        <v>0</v>
      </c>
      <c r="U29" s="503">
        <v>0</v>
      </c>
      <c r="V29" s="503">
        <v>0</v>
      </c>
      <c r="W29" s="503">
        <v>0</v>
      </c>
      <c r="X29" s="503">
        <f t="shared" si="3"/>
        <v>0</v>
      </c>
      <c r="Y29" s="488">
        <v>0</v>
      </c>
      <c r="Z29" s="488">
        <v>0</v>
      </c>
      <c r="AA29" s="488">
        <v>0</v>
      </c>
      <c r="AB29" s="488">
        <f t="shared" si="4"/>
        <v>0</v>
      </c>
      <c r="AC29" s="488">
        <v>0</v>
      </c>
      <c r="AD29" s="488">
        <v>0</v>
      </c>
      <c r="AE29" s="488">
        <v>0</v>
      </c>
      <c r="AF29" s="488">
        <f t="shared" si="5"/>
        <v>0</v>
      </c>
      <c r="AG29" s="488">
        <v>0</v>
      </c>
      <c r="AH29" s="488">
        <v>0</v>
      </c>
      <c r="AI29" s="488">
        <v>0</v>
      </c>
      <c r="AJ29" s="488">
        <f t="shared" si="12"/>
        <v>0</v>
      </c>
      <c r="AK29" s="165">
        <v>0</v>
      </c>
      <c r="AL29" s="165">
        <v>0</v>
      </c>
      <c r="AM29" s="165">
        <v>0</v>
      </c>
      <c r="AN29" s="165">
        <f t="shared" si="6"/>
        <v>0</v>
      </c>
      <c r="AO29" s="165">
        <v>0</v>
      </c>
      <c r="AP29" s="165">
        <v>0</v>
      </c>
      <c r="AQ29" s="165">
        <v>0</v>
      </c>
      <c r="AR29" s="488">
        <v>0</v>
      </c>
      <c r="AS29" s="488">
        <f t="shared" si="7"/>
        <v>0</v>
      </c>
      <c r="AT29" s="488">
        <v>0</v>
      </c>
      <c r="AU29" s="488">
        <v>0</v>
      </c>
      <c r="AV29" s="488">
        <v>0</v>
      </c>
      <c r="AW29" s="488">
        <v>0</v>
      </c>
      <c r="AX29" s="488">
        <f t="shared" si="8"/>
        <v>0</v>
      </c>
      <c r="AY29" s="488">
        <v>0</v>
      </c>
      <c r="AZ29" s="488">
        <v>0</v>
      </c>
      <c r="BA29" s="488">
        <v>0</v>
      </c>
      <c r="BB29" s="488">
        <f t="shared" si="9"/>
        <v>0</v>
      </c>
      <c r="BC29" s="503">
        <v>0</v>
      </c>
      <c r="BD29" s="488">
        <v>0</v>
      </c>
      <c r="BE29" s="488">
        <v>0</v>
      </c>
      <c r="BF29" s="503">
        <f t="shared" si="10"/>
        <v>0</v>
      </c>
      <c r="BG29" s="486">
        <f t="shared" si="11"/>
        <v>0</v>
      </c>
      <c r="BH29">
        <f t="shared" si="2"/>
        <v>0</v>
      </c>
    </row>
    <row r="30" spans="1:60" ht="19.5" customHeight="1">
      <c r="A30" s="492">
        <v>24</v>
      </c>
      <c r="B30" s="494" t="s">
        <v>38</v>
      </c>
      <c r="C30" s="488">
        <v>0</v>
      </c>
      <c r="D30" s="488">
        <v>0</v>
      </c>
      <c r="E30" s="488">
        <v>0</v>
      </c>
      <c r="F30" s="488">
        <f>SUM(C30:E30)</f>
        <v>0</v>
      </c>
      <c r="G30" s="488">
        <v>0</v>
      </c>
      <c r="H30" s="488">
        <v>0</v>
      </c>
      <c r="I30" s="488">
        <v>0</v>
      </c>
      <c r="J30" s="488">
        <v>0</v>
      </c>
      <c r="K30" s="503">
        <f>SUM(G30:J30)</f>
        <v>0</v>
      </c>
      <c r="L30" s="165">
        <v>0</v>
      </c>
      <c r="M30" s="165">
        <v>0</v>
      </c>
      <c r="N30" s="165">
        <v>0</v>
      </c>
      <c r="O30" s="165">
        <f>SUM(L30:N30)</f>
        <v>0</v>
      </c>
      <c r="P30" s="165">
        <v>0</v>
      </c>
      <c r="Q30" s="165">
        <v>0</v>
      </c>
      <c r="R30" s="165">
        <v>0</v>
      </c>
      <c r="S30" s="165">
        <v>0</v>
      </c>
      <c r="T30" s="504">
        <f>SUM(P30:S30)</f>
        <v>0</v>
      </c>
      <c r="U30" s="503">
        <v>0</v>
      </c>
      <c r="V30" s="503">
        <v>0</v>
      </c>
      <c r="W30" s="503">
        <v>0</v>
      </c>
      <c r="X30" s="503">
        <f t="shared" si="3"/>
        <v>0</v>
      </c>
      <c r="Y30" s="488">
        <v>0</v>
      </c>
      <c r="Z30" s="488">
        <v>0</v>
      </c>
      <c r="AA30" s="488">
        <v>0</v>
      </c>
      <c r="AB30" s="488">
        <f t="shared" si="4"/>
        <v>0</v>
      </c>
      <c r="AC30" s="488">
        <v>0</v>
      </c>
      <c r="AD30" s="488">
        <v>0</v>
      </c>
      <c r="AE30" s="488">
        <v>0</v>
      </c>
      <c r="AF30" s="488">
        <f t="shared" si="5"/>
        <v>0</v>
      </c>
      <c r="AG30" s="503">
        <v>0</v>
      </c>
      <c r="AH30" s="488">
        <v>0</v>
      </c>
      <c r="AI30" s="488">
        <v>0</v>
      </c>
      <c r="AJ30" s="488">
        <f t="shared" si="12"/>
        <v>0</v>
      </c>
      <c r="AK30" s="504">
        <v>0</v>
      </c>
      <c r="AL30" s="504">
        <v>0</v>
      </c>
      <c r="AM30" s="165">
        <v>0</v>
      </c>
      <c r="AN30" s="165">
        <f t="shared" si="6"/>
        <v>0</v>
      </c>
      <c r="AO30" s="165">
        <v>0</v>
      </c>
      <c r="AP30" s="165">
        <v>0</v>
      </c>
      <c r="AQ30" s="503">
        <v>0</v>
      </c>
      <c r="AR30" s="488">
        <v>0</v>
      </c>
      <c r="AS30" s="488">
        <f t="shared" si="7"/>
        <v>0</v>
      </c>
      <c r="AT30" s="488">
        <v>0</v>
      </c>
      <c r="AU30" s="488">
        <v>0</v>
      </c>
      <c r="AV30" s="488">
        <v>0</v>
      </c>
      <c r="AW30" s="488">
        <v>0</v>
      </c>
      <c r="AX30" s="488">
        <f t="shared" si="8"/>
        <v>0</v>
      </c>
      <c r="AY30" s="488">
        <v>0</v>
      </c>
      <c r="AZ30" s="488">
        <v>0</v>
      </c>
      <c r="BA30" s="488">
        <v>0</v>
      </c>
      <c r="BB30" s="488">
        <f t="shared" si="9"/>
        <v>0</v>
      </c>
      <c r="BC30" s="503">
        <v>0</v>
      </c>
      <c r="BD30" s="488">
        <v>0</v>
      </c>
      <c r="BE30" s="488">
        <v>0</v>
      </c>
      <c r="BF30" s="503">
        <f t="shared" si="10"/>
        <v>0</v>
      </c>
      <c r="BG30" s="486">
        <f t="shared" si="11"/>
        <v>0</v>
      </c>
      <c r="BH30">
        <f t="shared" si="2"/>
        <v>0</v>
      </c>
    </row>
    <row r="31" spans="1:60" ht="19.5" customHeight="1">
      <c r="A31" s="534">
        <v>25</v>
      </c>
      <c r="B31" s="535" t="s">
        <v>42</v>
      </c>
      <c r="C31" s="536">
        <v>2</v>
      </c>
      <c r="D31" s="536">
        <v>6</v>
      </c>
      <c r="E31" s="536">
        <v>5</v>
      </c>
      <c r="F31" s="536">
        <f aca="true" t="shared" si="17" ref="F31:F40">SUM(C31:E31)</f>
        <v>13</v>
      </c>
      <c r="G31" s="536">
        <v>6</v>
      </c>
      <c r="H31" s="536">
        <v>4</v>
      </c>
      <c r="I31" s="536">
        <v>3</v>
      </c>
      <c r="J31" s="536">
        <v>0</v>
      </c>
      <c r="K31" s="537">
        <f aca="true" t="shared" si="18" ref="K31:K39">SUM(G31:J31)</f>
        <v>13</v>
      </c>
      <c r="L31" s="163">
        <v>1</v>
      </c>
      <c r="M31" s="163">
        <v>15</v>
      </c>
      <c r="N31" s="163">
        <v>4</v>
      </c>
      <c r="O31" s="163">
        <f aca="true" t="shared" si="19" ref="O31:O47">SUM(L31:N31)</f>
        <v>20</v>
      </c>
      <c r="P31" s="163">
        <v>17</v>
      </c>
      <c r="Q31" s="163">
        <v>3</v>
      </c>
      <c r="R31" s="163">
        <v>0</v>
      </c>
      <c r="S31" s="163">
        <v>0</v>
      </c>
      <c r="T31" s="598">
        <f aca="true" t="shared" si="20" ref="T31:T47">SUM(P31:S31)</f>
        <v>20</v>
      </c>
      <c r="U31" s="503">
        <v>0</v>
      </c>
      <c r="V31" s="503">
        <v>0</v>
      </c>
      <c r="W31" s="503">
        <v>0</v>
      </c>
      <c r="X31" s="503">
        <f t="shared" si="3"/>
        <v>0</v>
      </c>
      <c r="Y31" s="536">
        <v>0</v>
      </c>
      <c r="Z31" s="536">
        <v>0</v>
      </c>
      <c r="AA31" s="536">
        <v>0</v>
      </c>
      <c r="AB31" s="488">
        <f t="shared" si="4"/>
        <v>0</v>
      </c>
      <c r="AC31" s="536">
        <v>0</v>
      </c>
      <c r="AD31" s="536">
        <v>0</v>
      </c>
      <c r="AE31" s="536">
        <v>0</v>
      </c>
      <c r="AF31" s="488">
        <f t="shared" si="5"/>
        <v>0</v>
      </c>
      <c r="AG31" s="537">
        <v>0</v>
      </c>
      <c r="AH31" s="488">
        <v>2</v>
      </c>
      <c r="AI31" s="488">
        <v>3</v>
      </c>
      <c r="AJ31" s="488">
        <f t="shared" si="12"/>
        <v>5</v>
      </c>
      <c r="AK31" s="598">
        <v>0</v>
      </c>
      <c r="AL31" s="598">
        <v>2</v>
      </c>
      <c r="AM31" s="163">
        <v>0</v>
      </c>
      <c r="AN31" s="165">
        <f t="shared" si="6"/>
        <v>2</v>
      </c>
      <c r="AO31" s="163">
        <v>0</v>
      </c>
      <c r="AP31" s="163">
        <v>1</v>
      </c>
      <c r="AQ31" s="537">
        <v>3</v>
      </c>
      <c r="AR31" s="537">
        <v>0</v>
      </c>
      <c r="AS31" s="488">
        <f t="shared" si="7"/>
        <v>4</v>
      </c>
      <c r="AT31" s="536">
        <v>0</v>
      </c>
      <c r="AU31" s="536">
        <v>0</v>
      </c>
      <c r="AV31" s="536">
        <v>0</v>
      </c>
      <c r="AW31" s="536">
        <v>0</v>
      </c>
      <c r="AX31" s="488">
        <f t="shared" si="8"/>
        <v>0</v>
      </c>
      <c r="AY31" s="536">
        <v>0</v>
      </c>
      <c r="AZ31" s="536">
        <v>0</v>
      </c>
      <c r="BA31" s="536">
        <v>0</v>
      </c>
      <c r="BB31" s="488">
        <f t="shared" si="9"/>
        <v>0</v>
      </c>
      <c r="BC31" s="536">
        <v>0</v>
      </c>
      <c r="BD31" s="488">
        <v>0</v>
      </c>
      <c r="BE31" s="488">
        <v>0</v>
      </c>
      <c r="BF31" s="503">
        <f t="shared" si="10"/>
        <v>0</v>
      </c>
      <c r="BG31" s="486">
        <f t="shared" si="11"/>
        <v>44</v>
      </c>
      <c r="BH31">
        <f t="shared" si="2"/>
        <v>44</v>
      </c>
    </row>
    <row r="32" spans="1:60" ht="19.5" customHeight="1">
      <c r="A32" s="492">
        <v>26</v>
      </c>
      <c r="B32" s="494" t="s">
        <v>266</v>
      </c>
      <c r="C32" s="488">
        <v>2</v>
      </c>
      <c r="D32" s="488">
        <v>31</v>
      </c>
      <c r="E32" s="488">
        <v>65</v>
      </c>
      <c r="F32" s="488">
        <f t="shared" si="17"/>
        <v>98</v>
      </c>
      <c r="G32" s="488">
        <v>22</v>
      </c>
      <c r="H32" s="488">
        <v>36</v>
      </c>
      <c r="I32" s="488">
        <v>39</v>
      </c>
      <c r="J32" s="488">
        <v>1</v>
      </c>
      <c r="K32" s="503">
        <f t="shared" si="18"/>
        <v>98</v>
      </c>
      <c r="L32" s="165">
        <v>2</v>
      </c>
      <c r="M32" s="165">
        <v>27</v>
      </c>
      <c r="N32" s="165">
        <v>9</v>
      </c>
      <c r="O32" s="163">
        <f t="shared" si="19"/>
        <v>38</v>
      </c>
      <c r="P32" s="165">
        <v>37</v>
      </c>
      <c r="Q32" s="165">
        <v>1</v>
      </c>
      <c r="R32" s="165">
        <v>0</v>
      </c>
      <c r="S32" s="165">
        <v>0</v>
      </c>
      <c r="T32" s="504">
        <f t="shared" si="20"/>
        <v>38</v>
      </c>
      <c r="U32" s="503">
        <v>0</v>
      </c>
      <c r="V32" s="503">
        <v>0</v>
      </c>
      <c r="W32" s="503">
        <v>0</v>
      </c>
      <c r="X32" s="503">
        <f t="shared" si="3"/>
        <v>0</v>
      </c>
      <c r="Y32" s="488">
        <v>0</v>
      </c>
      <c r="Z32" s="488">
        <v>0</v>
      </c>
      <c r="AA32" s="488">
        <v>0</v>
      </c>
      <c r="AB32" s="488">
        <f t="shared" si="4"/>
        <v>0</v>
      </c>
      <c r="AC32" s="488">
        <v>0</v>
      </c>
      <c r="AD32" s="488">
        <v>0</v>
      </c>
      <c r="AE32" s="488">
        <v>0</v>
      </c>
      <c r="AF32" s="488">
        <f t="shared" si="5"/>
        <v>0</v>
      </c>
      <c r="AG32" s="488">
        <v>0</v>
      </c>
      <c r="AH32" s="488">
        <v>0</v>
      </c>
      <c r="AI32" s="488">
        <v>0</v>
      </c>
      <c r="AJ32" s="488">
        <f t="shared" si="12"/>
        <v>0</v>
      </c>
      <c r="AK32" s="165">
        <v>0</v>
      </c>
      <c r="AL32" s="165">
        <v>0</v>
      </c>
      <c r="AM32" s="165">
        <v>0</v>
      </c>
      <c r="AN32" s="165">
        <f t="shared" si="6"/>
        <v>0</v>
      </c>
      <c r="AO32" s="165">
        <v>0</v>
      </c>
      <c r="AP32" s="488">
        <v>0</v>
      </c>
      <c r="AQ32" s="488">
        <v>0</v>
      </c>
      <c r="AR32" s="503">
        <v>0</v>
      </c>
      <c r="AS32" s="488">
        <f t="shared" si="7"/>
        <v>0</v>
      </c>
      <c r="AT32" s="503">
        <v>0</v>
      </c>
      <c r="AU32" s="503">
        <v>0</v>
      </c>
      <c r="AV32" s="503">
        <v>1</v>
      </c>
      <c r="AW32" s="503">
        <v>1</v>
      </c>
      <c r="AX32" s="488">
        <f t="shared" si="8"/>
        <v>2</v>
      </c>
      <c r="AY32" s="503">
        <v>0</v>
      </c>
      <c r="AZ32" s="488">
        <v>0</v>
      </c>
      <c r="BA32" s="488">
        <v>0</v>
      </c>
      <c r="BB32" s="488">
        <f t="shared" si="9"/>
        <v>0</v>
      </c>
      <c r="BC32" s="488">
        <v>0</v>
      </c>
      <c r="BD32" s="488">
        <v>0</v>
      </c>
      <c r="BE32" s="488">
        <v>0</v>
      </c>
      <c r="BF32" s="503">
        <f t="shared" si="10"/>
        <v>0</v>
      </c>
      <c r="BG32" s="486">
        <f t="shared" si="11"/>
        <v>138</v>
      </c>
      <c r="BH32">
        <f t="shared" si="2"/>
        <v>138</v>
      </c>
    </row>
    <row r="33" spans="1:60" ht="19.5" customHeight="1">
      <c r="A33" s="492">
        <v>27</v>
      </c>
      <c r="B33" s="494" t="s">
        <v>165</v>
      </c>
      <c r="C33" s="488">
        <v>0</v>
      </c>
      <c r="D33" s="488">
        <v>14</v>
      </c>
      <c r="E33" s="488">
        <v>21</v>
      </c>
      <c r="F33" s="488">
        <f t="shared" si="17"/>
        <v>35</v>
      </c>
      <c r="G33" s="488">
        <v>9</v>
      </c>
      <c r="H33" s="488">
        <v>13</v>
      </c>
      <c r="I33" s="488">
        <v>13</v>
      </c>
      <c r="J33" s="488">
        <v>0</v>
      </c>
      <c r="K33" s="503">
        <f t="shared" si="18"/>
        <v>35</v>
      </c>
      <c r="L33" s="165">
        <v>0</v>
      </c>
      <c r="M33" s="165">
        <v>18</v>
      </c>
      <c r="N33" s="165">
        <v>8</v>
      </c>
      <c r="O33" s="165">
        <f t="shared" si="19"/>
        <v>26</v>
      </c>
      <c r="P33" s="165">
        <v>25</v>
      </c>
      <c r="Q33" s="165">
        <v>0</v>
      </c>
      <c r="R33" s="165">
        <v>1</v>
      </c>
      <c r="S33" s="165">
        <v>0</v>
      </c>
      <c r="T33" s="504">
        <f t="shared" si="20"/>
        <v>26</v>
      </c>
      <c r="U33" s="503">
        <v>0</v>
      </c>
      <c r="V33" s="503">
        <v>0</v>
      </c>
      <c r="W33" s="503">
        <v>0</v>
      </c>
      <c r="X33" s="503">
        <f t="shared" si="3"/>
        <v>0</v>
      </c>
      <c r="Y33" s="488">
        <v>0</v>
      </c>
      <c r="Z33" s="503">
        <v>0</v>
      </c>
      <c r="AA33" s="503">
        <v>0</v>
      </c>
      <c r="AB33" s="488">
        <f t="shared" si="4"/>
        <v>0</v>
      </c>
      <c r="AC33" s="488">
        <v>0</v>
      </c>
      <c r="AD33" s="488">
        <v>0</v>
      </c>
      <c r="AE33" s="488">
        <v>0</v>
      </c>
      <c r="AF33" s="488">
        <f t="shared" si="5"/>
        <v>0</v>
      </c>
      <c r="AG33" s="503">
        <v>0</v>
      </c>
      <c r="AH33" s="488">
        <v>0</v>
      </c>
      <c r="AI33" s="488">
        <v>0</v>
      </c>
      <c r="AJ33" s="488">
        <f t="shared" si="12"/>
        <v>0</v>
      </c>
      <c r="AK33" s="504">
        <v>0</v>
      </c>
      <c r="AL33" s="504">
        <v>1</v>
      </c>
      <c r="AM33" s="504">
        <v>0</v>
      </c>
      <c r="AN33" s="165">
        <f t="shared" si="6"/>
        <v>1</v>
      </c>
      <c r="AO33" s="165">
        <v>0</v>
      </c>
      <c r="AP33" s="503">
        <v>0</v>
      </c>
      <c r="AQ33" s="488">
        <v>0</v>
      </c>
      <c r="AR33" s="488">
        <v>0</v>
      </c>
      <c r="AS33" s="488">
        <f t="shared" si="7"/>
        <v>0</v>
      </c>
      <c r="AT33" s="488">
        <v>0</v>
      </c>
      <c r="AU33" s="488">
        <v>0</v>
      </c>
      <c r="AV33" s="488">
        <v>0</v>
      </c>
      <c r="AW33" s="488">
        <v>0</v>
      </c>
      <c r="AX33" s="488">
        <f t="shared" si="8"/>
        <v>0</v>
      </c>
      <c r="AY33" s="488">
        <v>0</v>
      </c>
      <c r="AZ33" s="488">
        <v>0</v>
      </c>
      <c r="BA33" s="488">
        <v>0</v>
      </c>
      <c r="BB33" s="488">
        <f t="shared" si="9"/>
        <v>0</v>
      </c>
      <c r="BC33" s="488">
        <v>0</v>
      </c>
      <c r="BD33" s="488">
        <v>0</v>
      </c>
      <c r="BE33" s="488">
        <v>0</v>
      </c>
      <c r="BF33" s="503">
        <f t="shared" si="10"/>
        <v>0</v>
      </c>
      <c r="BG33" s="486">
        <f t="shared" si="11"/>
        <v>62</v>
      </c>
      <c r="BH33">
        <f t="shared" si="2"/>
        <v>62</v>
      </c>
    </row>
    <row r="34" spans="1:60" ht="19.5" customHeight="1">
      <c r="A34" s="492">
        <v>28</v>
      </c>
      <c r="B34" s="494" t="s">
        <v>267</v>
      </c>
      <c r="C34" s="488">
        <v>3</v>
      </c>
      <c r="D34" s="488">
        <v>24</v>
      </c>
      <c r="E34" s="488">
        <v>18</v>
      </c>
      <c r="F34" s="488">
        <f t="shared" si="17"/>
        <v>45</v>
      </c>
      <c r="G34" s="488">
        <v>26</v>
      </c>
      <c r="H34" s="488">
        <v>12</v>
      </c>
      <c r="I34" s="488">
        <v>6</v>
      </c>
      <c r="J34" s="488">
        <v>1</v>
      </c>
      <c r="K34" s="503">
        <f t="shared" si="18"/>
        <v>45</v>
      </c>
      <c r="L34" s="165">
        <v>1</v>
      </c>
      <c r="M34" s="165">
        <v>28</v>
      </c>
      <c r="N34" s="165">
        <v>3</v>
      </c>
      <c r="O34" s="165">
        <f t="shared" si="19"/>
        <v>32</v>
      </c>
      <c r="P34" s="165">
        <v>31</v>
      </c>
      <c r="Q34" s="165">
        <v>1</v>
      </c>
      <c r="R34" s="165">
        <v>0</v>
      </c>
      <c r="S34" s="165">
        <v>0</v>
      </c>
      <c r="T34" s="504">
        <f t="shared" si="20"/>
        <v>32</v>
      </c>
      <c r="U34" s="503">
        <v>0</v>
      </c>
      <c r="V34" s="503">
        <v>0</v>
      </c>
      <c r="W34" s="503">
        <v>0</v>
      </c>
      <c r="X34" s="503">
        <f t="shared" si="3"/>
        <v>0</v>
      </c>
      <c r="Y34" s="488">
        <v>0</v>
      </c>
      <c r="Z34" s="488">
        <v>0</v>
      </c>
      <c r="AA34" s="488">
        <v>0</v>
      </c>
      <c r="AB34" s="488">
        <f t="shared" si="4"/>
        <v>0</v>
      </c>
      <c r="AC34" s="503">
        <v>7</v>
      </c>
      <c r="AD34" s="488">
        <v>0</v>
      </c>
      <c r="AE34" s="488">
        <v>0</v>
      </c>
      <c r="AF34" s="488">
        <f t="shared" si="5"/>
        <v>7</v>
      </c>
      <c r="AG34" s="488">
        <v>0</v>
      </c>
      <c r="AH34" s="488">
        <v>0</v>
      </c>
      <c r="AI34" s="488">
        <v>0</v>
      </c>
      <c r="AJ34" s="488">
        <f t="shared" si="12"/>
        <v>0</v>
      </c>
      <c r="AK34" s="165">
        <v>0</v>
      </c>
      <c r="AL34" s="165">
        <v>1</v>
      </c>
      <c r="AM34" s="165">
        <v>0</v>
      </c>
      <c r="AN34" s="165">
        <f t="shared" si="6"/>
        <v>1</v>
      </c>
      <c r="AO34" s="165">
        <v>0</v>
      </c>
      <c r="AP34" s="488">
        <v>0</v>
      </c>
      <c r="AQ34" s="503">
        <v>0</v>
      </c>
      <c r="AR34" s="503">
        <v>0</v>
      </c>
      <c r="AS34" s="488">
        <f t="shared" si="7"/>
        <v>0</v>
      </c>
      <c r="AT34" s="503">
        <v>0</v>
      </c>
      <c r="AU34" s="503">
        <v>0</v>
      </c>
      <c r="AV34" s="503">
        <v>0</v>
      </c>
      <c r="AW34" s="503">
        <v>0</v>
      </c>
      <c r="AX34" s="488">
        <f t="shared" si="8"/>
        <v>0</v>
      </c>
      <c r="AY34" s="503">
        <v>0</v>
      </c>
      <c r="AZ34" s="488">
        <v>0</v>
      </c>
      <c r="BA34" s="488">
        <v>0</v>
      </c>
      <c r="BB34" s="488">
        <f t="shared" si="9"/>
        <v>0</v>
      </c>
      <c r="BC34" s="488">
        <v>0</v>
      </c>
      <c r="BD34" s="488">
        <v>0</v>
      </c>
      <c r="BE34" s="488">
        <v>0</v>
      </c>
      <c r="BF34" s="503">
        <f t="shared" si="10"/>
        <v>0</v>
      </c>
      <c r="BG34" s="486">
        <f t="shared" si="11"/>
        <v>85</v>
      </c>
      <c r="BH34">
        <f t="shared" si="2"/>
        <v>85</v>
      </c>
    </row>
    <row r="35" spans="1:60" ht="19.5" customHeight="1">
      <c r="A35" s="493"/>
      <c r="B35" s="496"/>
      <c r="C35" s="490"/>
      <c r="D35" s="490"/>
      <c r="E35" s="490"/>
      <c r="F35" s="490"/>
      <c r="G35" s="490"/>
      <c r="H35" s="490"/>
      <c r="I35" s="490"/>
      <c r="J35" s="490"/>
      <c r="K35" s="505"/>
      <c r="L35" s="168"/>
      <c r="M35" s="168"/>
      <c r="N35" s="168"/>
      <c r="O35" s="168"/>
      <c r="P35" s="168"/>
      <c r="Q35" s="168"/>
      <c r="R35" s="168"/>
      <c r="S35" s="168"/>
      <c r="T35" s="599"/>
      <c r="U35" s="505"/>
      <c r="V35" s="505"/>
      <c r="W35" s="505"/>
      <c r="X35" s="505"/>
      <c r="Y35" s="490"/>
      <c r="Z35" s="490"/>
      <c r="AA35" s="490"/>
      <c r="AB35" s="490"/>
      <c r="AC35" s="505"/>
      <c r="AD35" s="490"/>
      <c r="AE35" s="490"/>
      <c r="AF35" s="490"/>
      <c r="AG35" s="490"/>
      <c r="AH35" s="490"/>
      <c r="AI35" s="490"/>
      <c r="AJ35" s="490"/>
      <c r="AK35" s="168"/>
      <c r="AL35" s="168"/>
      <c r="AM35" s="168"/>
      <c r="AN35" s="168"/>
      <c r="AO35" s="168"/>
      <c r="AP35" s="490"/>
      <c r="AQ35" s="505"/>
      <c r="AR35" s="505"/>
      <c r="AS35" s="505"/>
      <c r="AT35" s="505"/>
      <c r="AU35" s="505"/>
      <c r="AV35" s="505"/>
      <c r="AW35" s="505"/>
      <c r="AX35" s="505"/>
      <c r="AY35" s="505"/>
      <c r="AZ35" s="490"/>
      <c r="BA35" s="490"/>
      <c r="BB35" s="490"/>
      <c r="BC35" s="490"/>
      <c r="BD35" s="490"/>
      <c r="BE35" s="490"/>
      <c r="BF35" s="490"/>
      <c r="BG35" s="575"/>
      <c r="BH35">
        <f t="shared" si="2"/>
        <v>0</v>
      </c>
    </row>
    <row r="36" spans="1:60" ht="21" customHeight="1">
      <c r="A36" s="493"/>
      <c r="B36" s="496"/>
      <c r="C36" s="490"/>
      <c r="D36" s="490"/>
      <c r="E36" s="490"/>
      <c r="F36" s="490"/>
      <c r="G36" s="490"/>
      <c r="H36" s="490"/>
      <c r="I36" s="490"/>
      <c r="J36" s="490"/>
      <c r="K36" s="505"/>
      <c r="L36" s="168"/>
      <c r="M36" s="168"/>
      <c r="N36" s="168"/>
      <c r="O36" s="168"/>
      <c r="P36" s="168"/>
      <c r="Q36" s="168"/>
      <c r="R36" s="168"/>
      <c r="S36" s="168"/>
      <c r="T36" s="599"/>
      <c r="U36" s="505"/>
      <c r="V36" s="505"/>
      <c r="W36" s="505"/>
      <c r="X36" s="505"/>
      <c r="Y36" s="490"/>
      <c r="Z36" s="490"/>
      <c r="AA36" s="490"/>
      <c r="AB36" s="490"/>
      <c r="AC36" s="490"/>
      <c r="AD36" s="490"/>
      <c r="AE36" s="490"/>
      <c r="AF36" s="490"/>
      <c r="AG36" s="490"/>
      <c r="AH36" s="490"/>
      <c r="AI36" s="490"/>
      <c r="AJ36" s="490"/>
      <c r="AK36" s="168"/>
      <c r="AL36" s="86" t="s">
        <v>339</v>
      </c>
      <c r="AM36" s="168"/>
      <c r="AN36" s="168"/>
      <c r="AO36" s="168"/>
      <c r="AP36" s="490"/>
      <c r="AQ36" s="490"/>
      <c r="AR36" s="490"/>
      <c r="AS36" s="490"/>
      <c r="AT36" s="490"/>
      <c r="AU36" s="490"/>
      <c r="AV36" s="490"/>
      <c r="AW36" s="490"/>
      <c r="AX36" s="490"/>
      <c r="AY36" s="490"/>
      <c r="AZ36" s="490"/>
      <c r="BA36" s="490"/>
      <c r="BB36" s="490"/>
      <c r="BC36" s="490"/>
      <c r="BD36" s="490"/>
      <c r="BE36" s="490"/>
      <c r="BF36" s="490"/>
      <c r="BG36" s="575"/>
      <c r="BH36">
        <f t="shared" si="2"/>
        <v>0</v>
      </c>
    </row>
    <row r="37" spans="1:60" ht="19.5" customHeight="1">
      <c r="A37" s="492">
        <v>29</v>
      </c>
      <c r="B37" s="494" t="s">
        <v>166</v>
      </c>
      <c r="C37" s="488">
        <v>1</v>
      </c>
      <c r="D37" s="488">
        <v>9</v>
      </c>
      <c r="E37" s="488">
        <v>1</v>
      </c>
      <c r="F37" s="488">
        <f>SUM(C37:E37)</f>
        <v>11</v>
      </c>
      <c r="G37" s="488">
        <v>1</v>
      </c>
      <c r="H37" s="488">
        <v>5</v>
      </c>
      <c r="I37" s="488">
        <v>5</v>
      </c>
      <c r="J37" s="488">
        <v>0</v>
      </c>
      <c r="K37" s="503">
        <f t="shared" si="18"/>
        <v>11</v>
      </c>
      <c r="L37" s="165">
        <v>0</v>
      </c>
      <c r="M37" s="165">
        <v>12</v>
      </c>
      <c r="N37" s="165">
        <v>3</v>
      </c>
      <c r="O37" s="165">
        <f t="shared" si="19"/>
        <v>15</v>
      </c>
      <c r="P37" s="165">
        <v>14</v>
      </c>
      <c r="Q37" s="165">
        <v>1</v>
      </c>
      <c r="R37" s="165">
        <v>0</v>
      </c>
      <c r="S37" s="165">
        <v>0</v>
      </c>
      <c r="T37" s="504">
        <f t="shared" si="20"/>
        <v>15</v>
      </c>
      <c r="U37" s="503">
        <v>0</v>
      </c>
      <c r="V37" s="503">
        <v>0</v>
      </c>
      <c r="W37" s="503">
        <v>0</v>
      </c>
      <c r="X37" s="503">
        <f t="shared" si="3"/>
        <v>0</v>
      </c>
      <c r="Y37" s="488">
        <v>0</v>
      </c>
      <c r="Z37" s="488">
        <v>0</v>
      </c>
      <c r="AA37" s="488">
        <v>0</v>
      </c>
      <c r="AB37" s="488">
        <f>SUM(Y37:AA37)</f>
        <v>0</v>
      </c>
      <c r="AC37" s="488">
        <v>0</v>
      </c>
      <c r="AD37" s="488">
        <v>0</v>
      </c>
      <c r="AE37" s="488">
        <v>0</v>
      </c>
      <c r="AF37" s="488">
        <f>SUM(AC37:AE37)</f>
        <v>0</v>
      </c>
      <c r="AG37" s="488">
        <v>0</v>
      </c>
      <c r="AH37" s="488">
        <v>0</v>
      </c>
      <c r="AI37" s="488">
        <v>0</v>
      </c>
      <c r="AJ37" s="488">
        <f>SUM(AG37:AI37)</f>
        <v>0</v>
      </c>
      <c r="AK37" s="165">
        <v>0</v>
      </c>
      <c r="AL37" s="165">
        <v>0</v>
      </c>
      <c r="AM37" s="165">
        <v>0</v>
      </c>
      <c r="AN37" s="165">
        <f>SUM(AK37:AM37)</f>
        <v>0</v>
      </c>
      <c r="AO37" s="165">
        <v>0</v>
      </c>
      <c r="AP37" s="503">
        <v>0</v>
      </c>
      <c r="AQ37" s="504">
        <v>0</v>
      </c>
      <c r="AR37" s="488">
        <v>0</v>
      </c>
      <c r="AS37" s="488">
        <f>SUM(AO37:AR37)</f>
        <v>0</v>
      </c>
      <c r="AT37" s="488">
        <v>0</v>
      </c>
      <c r="AU37" s="488">
        <v>0</v>
      </c>
      <c r="AV37" s="488">
        <v>0</v>
      </c>
      <c r="AW37" s="488">
        <v>0</v>
      </c>
      <c r="AX37" s="488">
        <f>SUM(AT37:AW37)</f>
        <v>0</v>
      </c>
      <c r="AY37" s="488">
        <v>0</v>
      </c>
      <c r="AZ37" s="488">
        <v>0</v>
      </c>
      <c r="BA37" s="488">
        <v>0</v>
      </c>
      <c r="BB37" s="488">
        <f>SUM(AY37:BA37)</f>
        <v>0</v>
      </c>
      <c r="BC37" s="488">
        <v>0</v>
      </c>
      <c r="BD37" s="488">
        <v>0</v>
      </c>
      <c r="BE37" s="488">
        <v>0</v>
      </c>
      <c r="BF37" s="488">
        <f>SUM(BC37:BE37)</f>
        <v>0</v>
      </c>
      <c r="BG37" s="486">
        <f t="shared" si="11"/>
        <v>26</v>
      </c>
      <c r="BH37">
        <f t="shared" si="2"/>
        <v>26</v>
      </c>
    </row>
    <row r="38" spans="1:60" ht="19.5" customHeight="1">
      <c r="A38" s="492"/>
      <c r="B38" s="494" t="s">
        <v>268</v>
      </c>
      <c r="C38" s="488">
        <v>13</v>
      </c>
      <c r="D38" s="488">
        <v>36</v>
      </c>
      <c r="E38" s="488">
        <v>1</v>
      </c>
      <c r="F38" s="488">
        <f>SUM(C38:E38)</f>
        <v>50</v>
      </c>
      <c r="G38" s="488">
        <v>28</v>
      </c>
      <c r="H38" s="488">
        <v>22</v>
      </c>
      <c r="I38" s="488">
        <v>0</v>
      </c>
      <c r="J38" s="488">
        <v>0</v>
      </c>
      <c r="K38" s="503">
        <f>SUM(G38:J38)</f>
        <v>50</v>
      </c>
      <c r="L38" s="165">
        <v>6</v>
      </c>
      <c r="M38" s="165">
        <v>4</v>
      </c>
      <c r="N38" s="165">
        <v>0</v>
      </c>
      <c r="O38" s="165">
        <f>SUM(L38:N38)</f>
        <v>10</v>
      </c>
      <c r="P38" s="165">
        <v>10</v>
      </c>
      <c r="Q38" s="165">
        <v>0</v>
      </c>
      <c r="R38" s="165">
        <v>0</v>
      </c>
      <c r="S38" s="165">
        <v>0</v>
      </c>
      <c r="T38" s="504">
        <f>SUM(P38:S38)</f>
        <v>10</v>
      </c>
      <c r="U38" s="503">
        <v>0</v>
      </c>
      <c r="V38" s="503">
        <v>0</v>
      </c>
      <c r="W38" s="503">
        <v>0</v>
      </c>
      <c r="X38" s="503">
        <f t="shared" si="3"/>
        <v>0</v>
      </c>
      <c r="Y38" s="488">
        <v>0</v>
      </c>
      <c r="Z38" s="488">
        <v>0</v>
      </c>
      <c r="AA38" s="488">
        <v>0</v>
      </c>
      <c r="AB38" s="488">
        <f aca="true" t="shared" si="21" ref="AB38:AB51">SUM(Y38:AA38)</f>
        <v>0</v>
      </c>
      <c r="AC38" s="488">
        <v>0</v>
      </c>
      <c r="AD38" s="488">
        <v>0</v>
      </c>
      <c r="AE38" s="488">
        <v>0</v>
      </c>
      <c r="AF38" s="488">
        <f aca="true" t="shared" si="22" ref="AF38:AF51">SUM(AC38:AE38)</f>
        <v>0</v>
      </c>
      <c r="AG38" s="488">
        <v>0</v>
      </c>
      <c r="AH38" s="488">
        <v>0</v>
      </c>
      <c r="AI38" s="488">
        <v>0</v>
      </c>
      <c r="AJ38" s="488">
        <f aca="true" t="shared" si="23" ref="AJ38:AJ51">SUM(AG38:AI38)</f>
        <v>0</v>
      </c>
      <c r="AK38" s="165">
        <v>0</v>
      </c>
      <c r="AL38" s="165">
        <v>0</v>
      </c>
      <c r="AM38" s="165">
        <v>0</v>
      </c>
      <c r="AN38" s="165">
        <f aca="true" t="shared" si="24" ref="AN38:AN51">SUM(AK38:AM38)</f>
        <v>0</v>
      </c>
      <c r="AO38" s="165">
        <v>0</v>
      </c>
      <c r="AP38" s="503">
        <v>0</v>
      </c>
      <c r="AQ38" s="504">
        <v>0</v>
      </c>
      <c r="AR38" s="488">
        <v>0</v>
      </c>
      <c r="AS38" s="488">
        <f aca="true" t="shared" si="25" ref="AS38:AS51">SUM(AO38:AR38)</f>
        <v>0</v>
      </c>
      <c r="AT38" s="488">
        <v>0</v>
      </c>
      <c r="AU38" s="503">
        <v>27</v>
      </c>
      <c r="AV38" s="503">
        <v>4</v>
      </c>
      <c r="AW38" s="488">
        <v>0</v>
      </c>
      <c r="AX38" s="488">
        <f aca="true" t="shared" si="26" ref="AX38:AX51">SUM(AT38:AW38)</f>
        <v>31</v>
      </c>
      <c r="AY38" s="488">
        <v>0</v>
      </c>
      <c r="AZ38" s="488">
        <v>0</v>
      </c>
      <c r="BA38" s="488">
        <v>0</v>
      </c>
      <c r="BB38" s="488">
        <f aca="true" t="shared" si="27" ref="BB38:BB51">SUM(AY38:BA38)</f>
        <v>0</v>
      </c>
      <c r="BC38" s="488">
        <v>0</v>
      </c>
      <c r="BD38" s="488">
        <v>0</v>
      </c>
      <c r="BE38" s="488">
        <v>0</v>
      </c>
      <c r="BF38" s="488">
        <f aca="true" t="shared" si="28" ref="BF38:BF51">SUM(BC38:BE38)</f>
        <v>0</v>
      </c>
      <c r="BG38" s="486">
        <f t="shared" si="11"/>
        <v>91</v>
      </c>
      <c r="BH38">
        <f t="shared" si="2"/>
        <v>91</v>
      </c>
    </row>
    <row r="39" spans="1:60" ht="19.5" customHeight="1">
      <c r="A39" s="492">
        <v>30</v>
      </c>
      <c r="B39" s="494" t="s">
        <v>167</v>
      </c>
      <c r="C39" s="488">
        <v>0</v>
      </c>
      <c r="D39" s="488">
        <v>1</v>
      </c>
      <c r="E39" s="488">
        <v>1</v>
      </c>
      <c r="F39" s="488">
        <f t="shared" si="17"/>
        <v>2</v>
      </c>
      <c r="G39" s="488">
        <v>1</v>
      </c>
      <c r="H39" s="488">
        <v>1</v>
      </c>
      <c r="I39" s="488">
        <v>0</v>
      </c>
      <c r="J39" s="488">
        <v>0</v>
      </c>
      <c r="K39" s="503">
        <f t="shared" si="18"/>
        <v>2</v>
      </c>
      <c r="L39" s="165">
        <v>5</v>
      </c>
      <c r="M39" s="165">
        <v>1</v>
      </c>
      <c r="N39" s="165">
        <v>0</v>
      </c>
      <c r="O39" s="165">
        <f t="shared" si="19"/>
        <v>6</v>
      </c>
      <c r="P39" s="165">
        <v>6</v>
      </c>
      <c r="Q39" s="165">
        <v>0</v>
      </c>
      <c r="R39" s="165">
        <v>0</v>
      </c>
      <c r="S39" s="165">
        <v>0</v>
      </c>
      <c r="T39" s="504">
        <f t="shared" si="20"/>
        <v>6</v>
      </c>
      <c r="U39" s="503">
        <v>0</v>
      </c>
      <c r="V39" s="503">
        <v>0</v>
      </c>
      <c r="W39" s="503">
        <v>0</v>
      </c>
      <c r="X39" s="503">
        <f t="shared" si="3"/>
        <v>0</v>
      </c>
      <c r="Y39" s="488">
        <v>0</v>
      </c>
      <c r="Z39" s="488">
        <v>0</v>
      </c>
      <c r="AA39" s="488">
        <v>0</v>
      </c>
      <c r="AB39" s="488">
        <f t="shared" si="21"/>
        <v>0</v>
      </c>
      <c r="AC39" s="488">
        <v>0</v>
      </c>
      <c r="AD39" s="488">
        <v>0</v>
      </c>
      <c r="AE39" s="488">
        <v>0</v>
      </c>
      <c r="AF39" s="488">
        <f t="shared" si="22"/>
        <v>0</v>
      </c>
      <c r="AG39" s="488">
        <v>0</v>
      </c>
      <c r="AH39" s="488">
        <v>0</v>
      </c>
      <c r="AI39" s="488">
        <v>0</v>
      </c>
      <c r="AJ39" s="488">
        <f t="shared" si="23"/>
        <v>0</v>
      </c>
      <c r="AK39" s="165">
        <v>0</v>
      </c>
      <c r="AL39" s="165">
        <v>0</v>
      </c>
      <c r="AM39" s="165">
        <v>0</v>
      </c>
      <c r="AN39" s="165">
        <f t="shared" si="24"/>
        <v>0</v>
      </c>
      <c r="AO39" s="165">
        <v>0</v>
      </c>
      <c r="AP39" s="488">
        <v>0</v>
      </c>
      <c r="AQ39" s="488">
        <v>0</v>
      </c>
      <c r="AR39" s="488">
        <v>0</v>
      </c>
      <c r="AS39" s="488">
        <f t="shared" si="25"/>
        <v>0</v>
      </c>
      <c r="AT39" s="488">
        <v>0</v>
      </c>
      <c r="AU39" s="488">
        <v>0</v>
      </c>
      <c r="AV39" s="488">
        <v>0</v>
      </c>
      <c r="AW39" s="488">
        <v>0</v>
      </c>
      <c r="AX39" s="488">
        <f t="shared" si="26"/>
        <v>0</v>
      </c>
      <c r="AY39" s="488">
        <v>0</v>
      </c>
      <c r="AZ39" s="488">
        <v>0</v>
      </c>
      <c r="BA39" s="488">
        <v>0</v>
      </c>
      <c r="BB39" s="488">
        <f t="shared" si="27"/>
        <v>0</v>
      </c>
      <c r="BC39" s="488">
        <v>0</v>
      </c>
      <c r="BD39" s="488">
        <v>0</v>
      </c>
      <c r="BE39" s="488">
        <v>0</v>
      </c>
      <c r="BF39" s="488">
        <f t="shared" si="28"/>
        <v>0</v>
      </c>
      <c r="BG39" s="486">
        <f t="shared" si="11"/>
        <v>8</v>
      </c>
      <c r="BH39">
        <f t="shared" si="2"/>
        <v>8</v>
      </c>
    </row>
    <row r="40" spans="1:60" ht="19.5" customHeight="1">
      <c r="A40" s="492">
        <v>31</v>
      </c>
      <c r="B40" s="494" t="s">
        <v>168</v>
      </c>
      <c r="C40" s="488">
        <v>0</v>
      </c>
      <c r="D40" s="488">
        <v>0</v>
      </c>
      <c r="E40" s="488">
        <v>0</v>
      </c>
      <c r="F40" s="488">
        <f t="shared" si="17"/>
        <v>0</v>
      </c>
      <c r="G40" s="488">
        <v>0</v>
      </c>
      <c r="H40" s="488">
        <v>0</v>
      </c>
      <c r="I40" s="488">
        <v>0</v>
      </c>
      <c r="J40" s="488">
        <v>0</v>
      </c>
      <c r="K40" s="503">
        <f>SUM(G40:J40)</f>
        <v>0</v>
      </c>
      <c r="L40" s="165">
        <v>0</v>
      </c>
      <c r="M40" s="165">
        <v>0</v>
      </c>
      <c r="N40" s="165">
        <v>0</v>
      </c>
      <c r="O40" s="165">
        <v>0</v>
      </c>
      <c r="P40" s="165">
        <v>0</v>
      </c>
      <c r="Q40" s="165">
        <v>0</v>
      </c>
      <c r="R40" s="165">
        <v>0</v>
      </c>
      <c r="S40" s="165">
        <v>0</v>
      </c>
      <c r="T40" s="504">
        <f>SUM(P40:S40)</f>
        <v>0</v>
      </c>
      <c r="U40" s="503">
        <v>0</v>
      </c>
      <c r="V40" s="503">
        <v>0</v>
      </c>
      <c r="W40" s="503">
        <v>0</v>
      </c>
      <c r="X40" s="503">
        <f t="shared" si="3"/>
        <v>0</v>
      </c>
      <c r="Y40" s="488">
        <v>0</v>
      </c>
      <c r="Z40" s="488">
        <v>0</v>
      </c>
      <c r="AA40" s="488">
        <v>0</v>
      </c>
      <c r="AB40" s="488">
        <f t="shared" si="21"/>
        <v>0</v>
      </c>
      <c r="AC40" s="488">
        <v>0</v>
      </c>
      <c r="AD40" s="488">
        <v>0</v>
      </c>
      <c r="AE40" s="488">
        <v>0</v>
      </c>
      <c r="AF40" s="488">
        <f t="shared" si="22"/>
        <v>0</v>
      </c>
      <c r="AG40" s="488">
        <v>0</v>
      </c>
      <c r="AH40" s="488">
        <v>0</v>
      </c>
      <c r="AI40" s="488">
        <v>0</v>
      </c>
      <c r="AJ40" s="488">
        <f t="shared" si="23"/>
        <v>0</v>
      </c>
      <c r="AK40" s="165">
        <v>0</v>
      </c>
      <c r="AL40" s="504">
        <v>0</v>
      </c>
      <c r="AM40" s="165">
        <v>0</v>
      </c>
      <c r="AN40" s="165">
        <f t="shared" si="24"/>
        <v>0</v>
      </c>
      <c r="AO40" s="165">
        <v>0</v>
      </c>
      <c r="AP40" s="488">
        <v>0</v>
      </c>
      <c r="AQ40" s="488">
        <v>0</v>
      </c>
      <c r="AR40" s="488">
        <v>0</v>
      </c>
      <c r="AS40" s="488">
        <f t="shared" si="25"/>
        <v>0</v>
      </c>
      <c r="AT40" s="488">
        <v>0</v>
      </c>
      <c r="AU40" s="488">
        <v>0</v>
      </c>
      <c r="AV40" s="488">
        <v>0</v>
      </c>
      <c r="AW40" s="488">
        <v>0</v>
      </c>
      <c r="AX40" s="488">
        <f t="shared" si="26"/>
        <v>0</v>
      </c>
      <c r="AY40" s="488">
        <v>0</v>
      </c>
      <c r="AZ40" s="488">
        <v>0</v>
      </c>
      <c r="BA40" s="488">
        <v>0</v>
      </c>
      <c r="BB40" s="488">
        <f t="shared" si="27"/>
        <v>0</v>
      </c>
      <c r="BC40" s="488">
        <v>0</v>
      </c>
      <c r="BD40" s="488">
        <v>0</v>
      </c>
      <c r="BE40" s="488">
        <v>0</v>
      </c>
      <c r="BF40" s="488">
        <f t="shared" si="28"/>
        <v>0</v>
      </c>
      <c r="BG40" s="486">
        <f t="shared" si="11"/>
        <v>0</v>
      </c>
      <c r="BH40">
        <f t="shared" si="2"/>
        <v>0</v>
      </c>
    </row>
    <row r="41" spans="1:60" ht="19.5" customHeight="1">
      <c r="A41" s="492">
        <v>32</v>
      </c>
      <c r="B41" s="494" t="s">
        <v>171</v>
      </c>
      <c r="C41" s="488">
        <v>0</v>
      </c>
      <c r="D41" s="488">
        <v>3</v>
      </c>
      <c r="E41" s="488">
        <v>2</v>
      </c>
      <c r="F41" s="488">
        <f>SUM(C41:E41)</f>
        <v>5</v>
      </c>
      <c r="G41" s="488">
        <v>3</v>
      </c>
      <c r="H41" s="488">
        <v>1</v>
      </c>
      <c r="I41" s="488">
        <v>1</v>
      </c>
      <c r="J41" s="488">
        <v>0</v>
      </c>
      <c r="K41" s="503">
        <f>SUM(G41:J41)</f>
        <v>5</v>
      </c>
      <c r="L41" s="165">
        <v>0</v>
      </c>
      <c r="M41" s="165">
        <v>0</v>
      </c>
      <c r="N41" s="165">
        <v>0</v>
      </c>
      <c r="O41" s="165">
        <f>SUM(L41:N41)</f>
        <v>0</v>
      </c>
      <c r="P41" s="165">
        <v>0</v>
      </c>
      <c r="Q41" s="165">
        <v>0</v>
      </c>
      <c r="R41" s="165">
        <v>0</v>
      </c>
      <c r="S41" s="165">
        <v>0</v>
      </c>
      <c r="T41" s="504">
        <f>SUM(P41:S41)</f>
        <v>0</v>
      </c>
      <c r="U41" s="503">
        <v>0</v>
      </c>
      <c r="V41" s="503">
        <v>0</v>
      </c>
      <c r="W41" s="503">
        <v>0</v>
      </c>
      <c r="X41" s="503">
        <f t="shared" si="3"/>
        <v>0</v>
      </c>
      <c r="Y41" s="488">
        <v>0</v>
      </c>
      <c r="Z41" s="488">
        <v>0</v>
      </c>
      <c r="AA41" s="488">
        <v>0</v>
      </c>
      <c r="AB41" s="488">
        <f t="shared" si="21"/>
        <v>0</v>
      </c>
      <c r="AC41" s="488">
        <v>0</v>
      </c>
      <c r="AD41" s="488">
        <v>0</v>
      </c>
      <c r="AE41" s="488">
        <v>0</v>
      </c>
      <c r="AF41" s="488">
        <f t="shared" si="22"/>
        <v>0</v>
      </c>
      <c r="AG41" s="488">
        <v>0</v>
      </c>
      <c r="AH41" s="488">
        <v>0</v>
      </c>
      <c r="AI41" s="488">
        <v>0</v>
      </c>
      <c r="AJ41" s="488">
        <f t="shared" si="23"/>
        <v>0</v>
      </c>
      <c r="AK41" s="165">
        <v>0</v>
      </c>
      <c r="AL41" s="165">
        <v>0</v>
      </c>
      <c r="AM41" s="165">
        <v>0</v>
      </c>
      <c r="AN41" s="165">
        <f t="shared" si="24"/>
        <v>0</v>
      </c>
      <c r="AO41" s="165">
        <v>0</v>
      </c>
      <c r="AP41" s="488">
        <v>0</v>
      </c>
      <c r="AQ41" s="488">
        <v>0</v>
      </c>
      <c r="AR41" s="488">
        <v>0</v>
      </c>
      <c r="AS41" s="488">
        <f t="shared" si="25"/>
        <v>0</v>
      </c>
      <c r="AT41" s="488">
        <v>0</v>
      </c>
      <c r="AU41" s="488">
        <v>0</v>
      </c>
      <c r="AV41" s="488">
        <v>0</v>
      </c>
      <c r="AW41" s="488">
        <v>0</v>
      </c>
      <c r="AX41" s="488">
        <f t="shared" si="26"/>
        <v>0</v>
      </c>
      <c r="AY41" s="488">
        <v>0</v>
      </c>
      <c r="AZ41" s="488">
        <v>0</v>
      </c>
      <c r="BA41" s="488">
        <v>0</v>
      </c>
      <c r="BB41" s="488">
        <f t="shared" si="27"/>
        <v>0</v>
      </c>
      <c r="BC41" s="488">
        <v>0</v>
      </c>
      <c r="BD41" s="488">
        <v>0</v>
      </c>
      <c r="BE41" s="488">
        <v>0</v>
      </c>
      <c r="BF41" s="488">
        <f t="shared" si="28"/>
        <v>0</v>
      </c>
      <c r="BG41" s="486">
        <f t="shared" si="11"/>
        <v>5</v>
      </c>
      <c r="BH41">
        <f t="shared" si="2"/>
        <v>5</v>
      </c>
    </row>
    <row r="42" spans="1:60" ht="19.5" customHeight="1">
      <c r="A42" s="492">
        <v>33</v>
      </c>
      <c r="B42" s="494" t="s">
        <v>269</v>
      </c>
      <c r="C42" s="488">
        <v>0</v>
      </c>
      <c r="D42" s="488">
        <v>0</v>
      </c>
      <c r="E42" s="488">
        <v>4</v>
      </c>
      <c r="F42" s="488">
        <f>SUM(C42:E42)</f>
        <v>4</v>
      </c>
      <c r="G42" s="488">
        <v>1</v>
      </c>
      <c r="H42" s="488">
        <v>2</v>
      </c>
      <c r="I42" s="488">
        <v>1</v>
      </c>
      <c r="J42" s="488">
        <v>0</v>
      </c>
      <c r="K42" s="503">
        <f>SUM(G42:J42)</f>
        <v>4</v>
      </c>
      <c r="L42" s="165">
        <v>0</v>
      </c>
      <c r="M42" s="165">
        <v>5</v>
      </c>
      <c r="N42" s="165">
        <v>2</v>
      </c>
      <c r="O42" s="165">
        <f>SUM(L42:N42)</f>
        <v>7</v>
      </c>
      <c r="P42" s="165">
        <v>6</v>
      </c>
      <c r="Q42" s="165">
        <v>1</v>
      </c>
      <c r="R42" s="165">
        <v>0</v>
      </c>
      <c r="S42" s="165">
        <v>0</v>
      </c>
      <c r="T42" s="504">
        <f>SUM(P42:S42)</f>
        <v>7</v>
      </c>
      <c r="U42" s="503">
        <v>0</v>
      </c>
      <c r="V42" s="503">
        <v>0</v>
      </c>
      <c r="W42" s="503">
        <v>0</v>
      </c>
      <c r="X42" s="503">
        <f t="shared" si="3"/>
        <v>0</v>
      </c>
      <c r="Y42" s="488">
        <v>0</v>
      </c>
      <c r="Z42" s="488">
        <v>0</v>
      </c>
      <c r="AA42" s="488">
        <v>0</v>
      </c>
      <c r="AB42" s="488">
        <f t="shared" si="21"/>
        <v>0</v>
      </c>
      <c r="AC42" s="488">
        <v>0</v>
      </c>
      <c r="AD42" s="488">
        <v>0</v>
      </c>
      <c r="AE42" s="488">
        <v>0</v>
      </c>
      <c r="AF42" s="488">
        <f t="shared" si="22"/>
        <v>0</v>
      </c>
      <c r="AG42" s="488">
        <v>0</v>
      </c>
      <c r="AH42" s="488">
        <v>0</v>
      </c>
      <c r="AI42" s="488">
        <v>0</v>
      </c>
      <c r="AJ42" s="488">
        <f t="shared" si="23"/>
        <v>0</v>
      </c>
      <c r="AK42" s="165">
        <v>0</v>
      </c>
      <c r="AL42" s="165">
        <v>0</v>
      </c>
      <c r="AM42" s="165">
        <v>0</v>
      </c>
      <c r="AN42" s="165">
        <f t="shared" si="24"/>
        <v>0</v>
      </c>
      <c r="AO42" s="165">
        <v>0</v>
      </c>
      <c r="AP42" s="488">
        <v>0</v>
      </c>
      <c r="AQ42" s="488">
        <v>0</v>
      </c>
      <c r="AR42" s="488">
        <v>0</v>
      </c>
      <c r="AS42" s="488">
        <f t="shared" si="25"/>
        <v>0</v>
      </c>
      <c r="AT42" s="488">
        <v>0</v>
      </c>
      <c r="AU42" s="488">
        <v>0</v>
      </c>
      <c r="AV42" s="488">
        <v>0</v>
      </c>
      <c r="AW42" s="488">
        <v>0</v>
      </c>
      <c r="AX42" s="488">
        <f t="shared" si="26"/>
        <v>0</v>
      </c>
      <c r="AY42" s="488">
        <v>0</v>
      </c>
      <c r="AZ42" s="488">
        <v>0</v>
      </c>
      <c r="BA42" s="488">
        <v>0</v>
      </c>
      <c r="BB42" s="488">
        <f t="shared" si="27"/>
        <v>0</v>
      </c>
      <c r="BC42" s="488">
        <v>0</v>
      </c>
      <c r="BD42" s="488">
        <v>0</v>
      </c>
      <c r="BE42" s="488">
        <v>0</v>
      </c>
      <c r="BF42" s="488">
        <f t="shared" si="28"/>
        <v>0</v>
      </c>
      <c r="BG42" s="486">
        <f t="shared" si="11"/>
        <v>11</v>
      </c>
      <c r="BH42">
        <f t="shared" si="2"/>
        <v>11</v>
      </c>
    </row>
    <row r="43" spans="1:60" ht="19.5" customHeight="1">
      <c r="A43" s="492">
        <v>34</v>
      </c>
      <c r="B43" s="489" t="s">
        <v>111</v>
      </c>
      <c r="C43" s="488">
        <v>0</v>
      </c>
      <c r="D43" s="488">
        <v>0</v>
      </c>
      <c r="E43" s="488">
        <v>0</v>
      </c>
      <c r="F43" s="488">
        <v>0</v>
      </c>
      <c r="G43" s="488">
        <v>0</v>
      </c>
      <c r="H43" s="488">
        <v>0</v>
      </c>
      <c r="I43" s="488">
        <v>0</v>
      </c>
      <c r="J43" s="488">
        <v>0</v>
      </c>
      <c r="K43" s="503">
        <v>0</v>
      </c>
      <c r="L43" s="165">
        <v>0</v>
      </c>
      <c r="M43" s="165">
        <v>0</v>
      </c>
      <c r="N43" s="165">
        <v>0</v>
      </c>
      <c r="O43" s="165">
        <f t="shared" si="19"/>
        <v>0</v>
      </c>
      <c r="P43" s="165">
        <v>0</v>
      </c>
      <c r="Q43" s="165">
        <v>0</v>
      </c>
      <c r="R43" s="165">
        <v>0</v>
      </c>
      <c r="S43" s="165">
        <v>0</v>
      </c>
      <c r="T43" s="504">
        <f t="shared" si="20"/>
        <v>0</v>
      </c>
      <c r="U43" s="503">
        <v>0</v>
      </c>
      <c r="V43" s="503">
        <v>0</v>
      </c>
      <c r="W43" s="503">
        <v>0</v>
      </c>
      <c r="X43" s="503">
        <f t="shared" si="3"/>
        <v>0</v>
      </c>
      <c r="Y43" s="488">
        <v>0</v>
      </c>
      <c r="Z43" s="488">
        <v>0</v>
      </c>
      <c r="AA43" s="488">
        <v>0</v>
      </c>
      <c r="AB43" s="488">
        <f t="shared" si="21"/>
        <v>0</v>
      </c>
      <c r="AC43" s="488">
        <v>0</v>
      </c>
      <c r="AD43" s="488">
        <v>0</v>
      </c>
      <c r="AE43" s="488">
        <v>0</v>
      </c>
      <c r="AF43" s="488">
        <f t="shared" si="22"/>
        <v>0</v>
      </c>
      <c r="AG43" s="503">
        <v>1</v>
      </c>
      <c r="AH43" s="488">
        <v>0</v>
      </c>
      <c r="AI43" s="488">
        <v>0</v>
      </c>
      <c r="AJ43" s="488">
        <f t="shared" si="23"/>
        <v>1</v>
      </c>
      <c r="AK43" s="165">
        <v>0</v>
      </c>
      <c r="AL43" s="165">
        <v>0</v>
      </c>
      <c r="AM43" s="165">
        <v>0</v>
      </c>
      <c r="AN43" s="165">
        <f t="shared" si="24"/>
        <v>0</v>
      </c>
      <c r="AO43" s="165">
        <v>0</v>
      </c>
      <c r="AP43" s="488">
        <v>0</v>
      </c>
      <c r="AQ43" s="503">
        <v>0</v>
      </c>
      <c r="AR43" s="488">
        <v>0</v>
      </c>
      <c r="AS43" s="488">
        <f t="shared" si="25"/>
        <v>0</v>
      </c>
      <c r="AT43" s="488">
        <v>0</v>
      </c>
      <c r="AU43" s="488">
        <v>0</v>
      </c>
      <c r="AV43" s="488">
        <v>0</v>
      </c>
      <c r="AW43" s="488">
        <v>0</v>
      </c>
      <c r="AX43" s="488">
        <f t="shared" si="26"/>
        <v>0</v>
      </c>
      <c r="AY43" s="503">
        <v>0</v>
      </c>
      <c r="AZ43" s="488">
        <v>0</v>
      </c>
      <c r="BA43" s="488">
        <v>0</v>
      </c>
      <c r="BB43" s="488">
        <f t="shared" si="27"/>
        <v>0</v>
      </c>
      <c r="BC43" s="503">
        <v>0</v>
      </c>
      <c r="BD43" s="488">
        <v>0</v>
      </c>
      <c r="BE43" s="488">
        <v>0</v>
      </c>
      <c r="BF43" s="488">
        <f t="shared" si="28"/>
        <v>0</v>
      </c>
      <c r="BG43" s="486">
        <f t="shared" si="11"/>
        <v>1</v>
      </c>
      <c r="BH43">
        <f t="shared" si="2"/>
        <v>1</v>
      </c>
    </row>
    <row r="44" spans="1:60" ht="19.5" customHeight="1">
      <c r="A44" s="492">
        <v>35</v>
      </c>
      <c r="B44" s="489" t="s">
        <v>302</v>
      </c>
      <c r="C44" s="488">
        <v>0</v>
      </c>
      <c r="D44" s="488">
        <v>1</v>
      </c>
      <c r="E44" s="488">
        <v>0</v>
      </c>
      <c r="F44" s="488">
        <f>SUM(C44:E44)</f>
        <v>1</v>
      </c>
      <c r="G44" s="488">
        <v>1</v>
      </c>
      <c r="H44" s="488">
        <v>0</v>
      </c>
      <c r="I44" s="488">
        <v>0</v>
      </c>
      <c r="J44" s="488">
        <v>0</v>
      </c>
      <c r="K44" s="503">
        <f>SUM(G44:J44)</f>
        <v>1</v>
      </c>
      <c r="L44" s="165">
        <v>0</v>
      </c>
      <c r="M44" s="165">
        <v>33</v>
      </c>
      <c r="N44" s="165">
        <v>3</v>
      </c>
      <c r="O44" s="165">
        <f t="shared" si="19"/>
        <v>36</v>
      </c>
      <c r="P44" s="165">
        <v>36</v>
      </c>
      <c r="Q44" s="165">
        <v>0</v>
      </c>
      <c r="R44" s="165">
        <v>0</v>
      </c>
      <c r="S44" s="165">
        <v>0</v>
      </c>
      <c r="T44" s="504">
        <f t="shared" si="20"/>
        <v>36</v>
      </c>
      <c r="U44" s="503">
        <v>0</v>
      </c>
      <c r="V44" s="503">
        <v>0</v>
      </c>
      <c r="W44" s="503">
        <v>0</v>
      </c>
      <c r="X44" s="503">
        <f t="shared" si="3"/>
        <v>0</v>
      </c>
      <c r="Y44" s="488">
        <v>0</v>
      </c>
      <c r="Z44" s="488">
        <v>0</v>
      </c>
      <c r="AA44" s="488">
        <v>0</v>
      </c>
      <c r="AB44" s="488">
        <f t="shared" si="21"/>
        <v>0</v>
      </c>
      <c r="AC44" s="488">
        <v>0</v>
      </c>
      <c r="AD44" s="488">
        <v>0</v>
      </c>
      <c r="AE44" s="488">
        <v>0</v>
      </c>
      <c r="AF44" s="488">
        <f t="shared" si="22"/>
        <v>0</v>
      </c>
      <c r="AG44" s="488">
        <v>0</v>
      </c>
      <c r="AH44" s="488">
        <v>0</v>
      </c>
      <c r="AI44" s="488">
        <v>0</v>
      </c>
      <c r="AJ44" s="488">
        <f t="shared" si="23"/>
        <v>0</v>
      </c>
      <c r="AK44" s="165">
        <v>0</v>
      </c>
      <c r="AL44" s="635">
        <v>0</v>
      </c>
      <c r="AM44" s="635">
        <v>0</v>
      </c>
      <c r="AN44" s="165">
        <f t="shared" si="24"/>
        <v>0</v>
      </c>
      <c r="AO44" s="165">
        <v>0</v>
      </c>
      <c r="AP44" s="488">
        <v>0</v>
      </c>
      <c r="AQ44" s="503">
        <v>0</v>
      </c>
      <c r="AR44" s="501">
        <v>0</v>
      </c>
      <c r="AS44" s="488">
        <f t="shared" si="25"/>
        <v>0</v>
      </c>
      <c r="AT44" s="501">
        <v>0</v>
      </c>
      <c r="AU44" s="501">
        <v>0</v>
      </c>
      <c r="AV44" s="501">
        <v>0</v>
      </c>
      <c r="AW44" s="501">
        <v>0</v>
      </c>
      <c r="AX44" s="488">
        <f t="shared" si="26"/>
        <v>0</v>
      </c>
      <c r="AY44" s="488">
        <v>0</v>
      </c>
      <c r="AZ44" s="488">
        <v>0</v>
      </c>
      <c r="BA44" s="488">
        <v>0</v>
      </c>
      <c r="BB44" s="488">
        <f t="shared" si="27"/>
        <v>0</v>
      </c>
      <c r="BC44" s="488">
        <v>0</v>
      </c>
      <c r="BD44" s="488">
        <v>0</v>
      </c>
      <c r="BE44" s="488">
        <v>0</v>
      </c>
      <c r="BF44" s="488">
        <f t="shared" si="28"/>
        <v>0</v>
      </c>
      <c r="BG44" s="486">
        <f t="shared" si="11"/>
        <v>37</v>
      </c>
      <c r="BH44">
        <f t="shared" si="2"/>
        <v>37</v>
      </c>
    </row>
    <row r="45" spans="1:60" ht="19.5" customHeight="1">
      <c r="A45" s="492">
        <v>36</v>
      </c>
      <c r="B45" s="494" t="s">
        <v>303</v>
      </c>
      <c r="C45" s="488">
        <v>0</v>
      </c>
      <c r="D45" s="488">
        <v>1</v>
      </c>
      <c r="E45" s="488">
        <v>0</v>
      </c>
      <c r="F45" s="488">
        <f>SUM(C45:E45)</f>
        <v>1</v>
      </c>
      <c r="G45" s="488">
        <v>1</v>
      </c>
      <c r="H45" s="488">
        <v>0</v>
      </c>
      <c r="I45" s="488">
        <v>0</v>
      </c>
      <c r="J45" s="488">
        <v>0</v>
      </c>
      <c r="K45" s="503">
        <f>SUM(G45:J45)</f>
        <v>1</v>
      </c>
      <c r="L45" s="165">
        <v>0</v>
      </c>
      <c r="M45" s="165">
        <v>57</v>
      </c>
      <c r="N45" s="165">
        <v>1</v>
      </c>
      <c r="O45" s="165">
        <f t="shared" si="19"/>
        <v>58</v>
      </c>
      <c r="P45" s="165">
        <v>57</v>
      </c>
      <c r="Q45" s="165">
        <v>1</v>
      </c>
      <c r="R45" s="165">
        <v>0</v>
      </c>
      <c r="S45" s="165">
        <v>0</v>
      </c>
      <c r="T45" s="504">
        <f t="shared" si="20"/>
        <v>58</v>
      </c>
      <c r="U45" s="503">
        <v>0</v>
      </c>
      <c r="V45" s="503">
        <v>0</v>
      </c>
      <c r="W45" s="503">
        <v>0</v>
      </c>
      <c r="X45" s="503">
        <f t="shared" si="3"/>
        <v>0</v>
      </c>
      <c r="Y45" s="488">
        <v>0</v>
      </c>
      <c r="Z45" s="488">
        <v>0</v>
      </c>
      <c r="AA45" s="488">
        <v>0</v>
      </c>
      <c r="AB45" s="488">
        <f t="shared" si="21"/>
        <v>0</v>
      </c>
      <c r="AC45" s="488">
        <v>0</v>
      </c>
      <c r="AD45" s="488">
        <v>0</v>
      </c>
      <c r="AE45" s="488">
        <v>0</v>
      </c>
      <c r="AF45" s="488">
        <f t="shared" si="22"/>
        <v>0</v>
      </c>
      <c r="AG45" s="488">
        <v>0</v>
      </c>
      <c r="AH45" s="488">
        <v>0</v>
      </c>
      <c r="AI45" s="488">
        <v>0</v>
      </c>
      <c r="AJ45" s="488">
        <f t="shared" si="23"/>
        <v>0</v>
      </c>
      <c r="AK45" s="165">
        <v>0</v>
      </c>
      <c r="AL45" s="635">
        <v>0</v>
      </c>
      <c r="AM45" s="635">
        <v>0</v>
      </c>
      <c r="AN45" s="165">
        <f t="shared" si="24"/>
        <v>0</v>
      </c>
      <c r="AO45" s="165">
        <v>0</v>
      </c>
      <c r="AP45" s="506">
        <v>0</v>
      </c>
      <c r="AQ45" s="488">
        <v>0</v>
      </c>
      <c r="AR45" s="488">
        <v>0</v>
      </c>
      <c r="AS45" s="488">
        <f t="shared" si="25"/>
        <v>0</v>
      </c>
      <c r="AT45" s="488">
        <v>0</v>
      </c>
      <c r="AU45" s="488">
        <v>0</v>
      </c>
      <c r="AV45" s="488">
        <v>0</v>
      </c>
      <c r="AW45" s="488">
        <v>0</v>
      </c>
      <c r="AX45" s="488">
        <f t="shared" si="26"/>
        <v>0</v>
      </c>
      <c r="AY45" s="488">
        <v>0</v>
      </c>
      <c r="AZ45" s="488">
        <v>0</v>
      </c>
      <c r="BA45" s="488">
        <v>0</v>
      </c>
      <c r="BB45" s="488">
        <f t="shared" si="27"/>
        <v>0</v>
      </c>
      <c r="BC45" s="488">
        <v>0</v>
      </c>
      <c r="BD45" s="488">
        <v>0</v>
      </c>
      <c r="BE45" s="488">
        <v>0</v>
      </c>
      <c r="BF45" s="488">
        <f t="shared" si="28"/>
        <v>0</v>
      </c>
      <c r="BG45" s="486">
        <f t="shared" si="11"/>
        <v>59</v>
      </c>
      <c r="BH45">
        <f t="shared" si="2"/>
        <v>59</v>
      </c>
    </row>
    <row r="46" spans="1:60" ht="19.5" customHeight="1">
      <c r="A46" s="492">
        <v>37</v>
      </c>
      <c r="B46" s="494" t="s">
        <v>135</v>
      </c>
      <c r="C46" s="488">
        <v>0</v>
      </c>
      <c r="D46" s="488">
        <v>0</v>
      </c>
      <c r="E46" s="488">
        <v>0</v>
      </c>
      <c r="F46" s="488">
        <v>0</v>
      </c>
      <c r="G46" s="488">
        <v>0</v>
      </c>
      <c r="H46" s="488">
        <v>0</v>
      </c>
      <c r="I46" s="488">
        <v>0</v>
      </c>
      <c r="J46" s="488">
        <v>0</v>
      </c>
      <c r="K46" s="503">
        <v>0</v>
      </c>
      <c r="L46" s="165">
        <v>1</v>
      </c>
      <c r="M46" s="165">
        <v>41</v>
      </c>
      <c r="N46" s="165">
        <v>1</v>
      </c>
      <c r="O46" s="165">
        <f t="shared" si="19"/>
        <v>43</v>
      </c>
      <c r="P46" s="165">
        <v>43</v>
      </c>
      <c r="Q46" s="165">
        <v>0</v>
      </c>
      <c r="R46" s="165">
        <v>0</v>
      </c>
      <c r="S46" s="165">
        <v>0</v>
      </c>
      <c r="T46" s="504">
        <f t="shared" si="20"/>
        <v>43</v>
      </c>
      <c r="U46" s="503">
        <v>0</v>
      </c>
      <c r="V46" s="503">
        <v>0</v>
      </c>
      <c r="W46" s="503">
        <v>0</v>
      </c>
      <c r="X46" s="503">
        <f t="shared" si="3"/>
        <v>0</v>
      </c>
      <c r="Y46" s="488">
        <v>0</v>
      </c>
      <c r="Z46" s="488">
        <v>0</v>
      </c>
      <c r="AA46" s="488">
        <v>0</v>
      </c>
      <c r="AB46" s="488">
        <f t="shared" si="21"/>
        <v>0</v>
      </c>
      <c r="AC46" s="488">
        <v>0</v>
      </c>
      <c r="AD46" s="488">
        <v>0</v>
      </c>
      <c r="AE46" s="488">
        <v>0</v>
      </c>
      <c r="AF46" s="488">
        <f t="shared" si="22"/>
        <v>0</v>
      </c>
      <c r="AG46" s="488">
        <v>0</v>
      </c>
      <c r="AH46" s="488">
        <v>0</v>
      </c>
      <c r="AI46" s="488">
        <v>0</v>
      </c>
      <c r="AJ46" s="488">
        <f t="shared" si="23"/>
        <v>0</v>
      </c>
      <c r="AK46" s="165">
        <v>0</v>
      </c>
      <c r="AL46" s="635">
        <v>0</v>
      </c>
      <c r="AM46" s="635">
        <v>0</v>
      </c>
      <c r="AN46" s="165">
        <f t="shared" si="24"/>
        <v>0</v>
      </c>
      <c r="AO46" s="165">
        <v>0</v>
      </c>
      <c r="AP46" s="506">
        <v>0</v>
      </c>
      <c r="AQ46" s="503">
        <v>0</v>
      </c>
      <c r="AR46" s="488">
        <v>0</v>
      </c>
      <c r="AS46" s="488">
        <f t="shared" si="25"/>
        <v>0</v>
      </c>
      <c r="AT46" s="488">
        <v>0</v>
      </c>
      <c r="AU46" s="488">
        <v>0</v>
      </c>
      <c r="AV46" s="488">
        <v>0</v>
      </c>
      <c r="AW46" s="488">
        <v>0</v>
      </c>
      <c r="AX46" s="488">
        <f t="shared" si="26"/>
        <v>0</v>
      </c>
      <c r="AY46" s="503">
        <v>2</v>
      </c>
      <c r="AZ46" s="488">
        <v>0</v>
      </c>
      <c r="BA46" s="488">
        <v>0</v>
      </c>
      <c r="BB46" s="488">
        <f t="shared" si="27"/>
        <v>2</v>
      </c>
      <c r="BC46" s="488">
        <v>0</v>
      </c>
      <c r="BD46" s="488">
        <v>0</v>
      </c>
      <c r="BE46" s="488">
        <v>0</v>
      </c>
      <c r="BF46" s="488">
        <f t="shared" si="28"/>
        <v>0</v>
      </c>
      <c r="BG46" s="486">
        <f t="shared" si="11"/>
        <v>45</v>
      </c>
      <c r="BH46">
        <f t="shared" si="2"/>
        <v>45</v>
      </c>
    </row>
    <row r="47" spans="1:60" ht="19.5" customHeight="1">
      <c r="A47" s="492">
        <v>38</v>
      </c>
      <c r="B47" s="494" t="s">
        <v>187</v>
      </c>
      <c r="C47" s="488">
        <v>0</v>
      </c>
      <c r="D47" s="488">
        <v>0</v>
      </c>
      <c r="E47" s="488">
        <v>0</v>
      </c>
      <c r="F47" s="488">
        <v>0</v>
      </c>
      <c r="G47" s="488">
        <v>0</v>
      </c>
      <c r="H47" s="488">
        <v>0</v>
      </c>
      <c r="I47" s="488">
        <v>0</v>
      </c>
      <c r="J47" s="488">
        <v>0</v>
      </c>
      <c r="K47" s="503">
        <v>0</v>
      </c>
      <c r="L47" s="165">
        <v>0</v>
      </c>
      <c r="M47" s="165">
        <v>0</v>
      </c>
      <c r="N47" s="165">
        <v>0</v>
      </c>
      <c r="O47" s="165">
        <f t="shared" si="19"/>
        <v>0</v>
      </c>
      <c r="P47" s="165">
        <v>0</v>
      </c>
      <c r="Q47" s="165">
        <v>0</v>
      </c>
      <c r="R47" s="165">
        <v>0</v>
      </c>
      <c r="S47" s="165">
        <v>0</v>
      </c>
      <c r="T47" s="504">
        <f t="shared" si="20"/>
        <v>0</v>
      </c>
      <c r="U47" s="503">
        <v>0</v>
      </c>
      <c r="V47" s="503">
        <v>1</v>
      </c>
      <c r="W47" s="503">
        <v>0</v>
      </c>
      <c r="X47" s="503">
        <f t="shared" si="3"/>
        <v>1</v>
      </c>
      <c r="Y47" s="488">
        <v>0</v>
      </c>
      <c r="Z47" s="488">
        <v>0</v>
      </c>
      <c r="AA47" s="488">
        <v>0</v>
      </c>
      <c r="AB47" s="488">
        <f t="shared" si="21"/>
        <v>0</v>
      </c>
      <c r="AC47" s="488">
        <v>0</v>
      </c>
      <c r="AD47" s="488">
        <v>0</v>
      </c>
      <c r="AE47" s="488">
        <v>0</v>
      </c>
      <c r="AF47" s="488">
        <f t="shared" si="22"/>
        <v>0</v>
      </c>
      <c r="AG47" s="488">
        <v>0</v>
      </c>
      <c r="AH47" s="488">
        <v>0</v>
      </c>
      <c r="AI47" s="488">
        <v>0</v>
      </c>
      <c r="AJ47" s="488">
        <f t="shared" si="23"/>
        <v>0</v>
      </c>
      <c r="AK47" s="165">
        <v>0</v>
      </c>
      <c r="AL47" s="165">
        <v>0</v>
      </c>
      <c r="AM47" s="165">
        <v>0</v>
      </c>
      <c r="AN47" s="165">
        <f t="shared" si="24"/>
        <v>0</v>
      </c>
      <c r="AO47" s="504">
        <v>0</v>
      </c>
      <c r="AP47" s="488">
        <v>0</v>
      </c>
      <c r="AQ47" s="488">
        <v>0</v>
      </c>
      <c r="AR47" s="488">
        <v>0</v>
      </c>
      <c r="AS47" s="488">
        <f t="shared" si="25"/>
        <v>0</v>
      </c>
      <c r="AT47" s="488">
        <v>0</v>
      </c>
      <c r="AU47" s="488">
        <v>0</v>
      </c>
      <c r="AV47" s="488">
        <v>0</v>
      </c>
      <c r="AW47" s="488">
        <v>0</v>
      </c>
      <c r="AX47" s="488">
        <f t="shared" si="26"/>
        <v>0</v>
      </c>
      <c r="AY47" s="488">
        <v>0</v>
      </c>
      <c r="AZ47" s="488">
        <v>0</v>
      </c>
      <c r="BA47" s="488">
        <v>0</v>
      </c>
      <c r="BB47" s="488">
        <f t="shared" si="27"/>
        <v>0</v>
      </c>
      <c r="BC47" s="503">
        <v>1</v>
      </c>
      <c r="BD47" s="488">
        <v>1</v>
      </c>
      <c r="BE47" s="488">
        <v>2</v>
      </c>
      <c r="BF47" s="488">
        <f t="shared" si="28"/>
        <v>4</v>
      </c>
      <c r="BG47" s="486">
        <f t="shared" si="11"/>
        <v>5</v>
      </c>
      <c r="BH47">
        <f t="shared" si="2"/>
        <v>5</v>
      </c>
    </row>
    <row r="48" spans="1:60" ht="19.5" customHeight="1">
      <c r="A48" s="492">
        <v>39</v>
      </c>
      <c r="B48" s="494" t="s">
        <v>138</v>
      </c>
      <c r="C48" s="488">
        <v>0</v>
      </c>
      <c r="D48" s="488">
        <v>4</v>
      </c>
      <c r="E48" s="488">
        <v>0</v>
      </c>
      <c r="F48" s="488">
        <f>SUM(C48:E48)</f>
        <v>4</v>
      </c>
      <c r="G48" s="488">
        <v>3</v>
      </c>
      <c r="H48" s="488">
        <v>1</v>
      </c>
      <c r="I48" s="488">
        <v>0</v>
      </c>
      <c r="J48" s="488">
        <v>0</v>
      </c>
      <c r="K48" s="503">
        <f>SUM(G48:J48)</f>
        <v>4</v>
      </c>
      <c r="L48" s="165">
        <v>0</v>
      </c>
      <c r="M48" s="165">
        <v>20</v>
      </c>
      <c r="N48" s="165">
        <v>2</v>
      </c>
      <c r="O48" s="165">
        <f>SUM(L48:N48)</f>
        <v>22</v>
      </c>
      <c r="P48" s="165">
        <v>19</v>
      </c>
      <c r="Q48" s="165">
        <v>3</v>
      </c>
      <c r="R48" s="165">
        <v>0</v>
      </c>
      <c r="S48" s="165">
        <v>0</v>
      </c>
      <c r="T48" s="504">
        <f>SUM(P48:S48)</f>
        <v>22</v>
      </c>
      <c r="U48" s="503">
        <v>0</v>
      </c>
      <c r="V48" s="503">
        <v>0</v>
      </c>
      <c r="W48" s="503">
        <v>0</v>
      </c>
      <c r="X48" s="503">
        <f t="shared" si="3"/>
        <v>0</v>
      </c>
      <c r="Y48" s="488">
        <v>0</v>
      </c>
      <c r="Z48" s="488">
        <v>0</v>
      </c>
      <c r="AA48" s="488">
        <v>0</v>
      </c>
      <c r="AB48" s="488">
        <f t="shared" si="21"/>
        <v>0</v>
      </c>
      <c r="AC48" s="488">
        <v>0</v>
      </c>
      <c r="AD48" s="488">
        <v>0</v>
      </c>
      <c r="AE48" s="488">
        <v>0</v>
      </c>
      <c r="AF48" s="488">
        <f t="shared" si="22"/>
        <v>0</v>
      </c>
      <c r="AG48" s="488">
        <v>0</v>
      </c>
      <c r="AH48" s="488">
        <v>0</v>
      </c>
      <c r="AI48" s="488">
        <v>0</v>
      </c>
      <c r="AJ48" s="488">
        <f t="shared" si="23"/>
        <v>0</v>
      </c>
      <c r="AK48" s="165">
        <v>0</v>
      </c>
      <c r="AL48" s="504">
        <v>6</v>
      </c>
      <c r="AM48" s="504">
        <v>0</v>
      </c>
      <c r="AN48" s="165">
        <f t="shared" si="24"/>
        <v>6</v>
      </c>
      <c r="AO48" s="165">
        <v>0</v>
      </c>
      <c r="AP48" s="488">
        <v>0</v>
      </c>
      <c r="AQ48" s="488">
        <v>0</v>
      </c>
      <c r="AR48" s="488">
        <v>0</v>
      </c>
      <c r="AS48" s="488">
        <f t="shared" si="25"/>
        <v>0</v>
      </c>
      <c r="AT48" s="488">
        <v>0</v>
      </c>
      <c r="AU48" s="488">
        <v>0</v>
      </c>
      <c r="AV48" s="488">
        <v>0</v>
      </c>
      <c r="AW48" s="488">
        <v>0</v>
      </c>
      <c r="AX48" s="488">
        <f t="shared" si="26"/>
        <v>0</v>
      </c>
      <c r="AY48" s="503">
        <v>0</v>
      </c>
      <c r="AZ48" s="488">
        <v>0</v>
      </c>
      <c r="BA48" s="488">
        <v>0</v>
      </c>
      <c r="BB48" s="488">
        <f t="shared" si="27"/>
        <v>0</v>
      </c>
      <c r="BC48" s="503">
        <v>0</v>
      </c>
      <c r="BD48" s="488">
        <v>0</v>
      </c>
      <c r="BE48" s="488">
        <v>0</v>
      </c>
      <c r="BF48" s="488">
        <f t="shared" si="28"/>
        <v>0</v>
      </c>
      <c r="BG48" s="486">
        <f t="shared" si="11"/>
        <v>32</v>
      </c>
      <c r="BH48">
        <f t="shared" si="2"/>
        <v>32</v>
      </c>
    </row>
    <row r="49" spans="1:60" ht="19.5" customHeight="1">
      <c r="A49" s="492">
        <v>40</v>
      </c>
      <c r="B49" s="494" t="s">
        <v>270</v>
      </c>
      <c r="C49" s="488">
        <v>0</v>
      </c>
      <c r="D49" s="488">
        <v>0</v>
      </c>
      <c r="E49" s="488">
        <v>0</v>
      </c>
      <c r="F49" s="488">
        <v>0</v>
      </c>
      <c r="G49" s="488">
        <v>0</v>
      </c>
      <c r="H49" s="488">
        <v>0</v>
      </c>
      <c r="I49" s="488">
        <v>0</v>
      </c>
      <c r="J49" s="488">
        <v>0</v>
      </c>
      <c r="K49" s="503">
        <v>0</v>
      </c>
      <c r="L49" s="165">
        <v>0</v>
      </c>
      <c r="M49" s="165">
        <v>15</v>
      </c>
      <c r="N49" s="165">
        <v>2</v>
      </c>
      <c r="O49" s="165">
        <f>SUM(L49:N49)</f>
        <v>17</v>
      </c>
      <c r="P49" s="165">
        <v>17</v>
      </c>
      <c r="Q49" s="165">
        <v>0</v>
      </c>
      <c r="R49" s="165">
        <v>0</v>
      </c>
      <c r="S49" s="165">
        <v>0</v>
      </c>
      <c r="T49" s="504">
        <f>SUM(P49:S49)</f>
        <v>17</v>
      </c>
      <c r="U49" s="503">
        <v>0</v>
      </c>
      <c r="V49" s="503">
        <v>0</v>
      </c>
      <c r="W49" s="503">
        <v>0</v>
      </c>
      <c r="X49" s="503">
        <f t="shared" si="3"/>
        <v>0</v>
      </c>
      <c r="Y49" s="503">
        <v>0</v>
      </c>
      <c r="Z49" s="503">
        <v>1</v>
      </c>
      <c r="AA49" s="488">
        <v>2</v>
      </c>
      <c r="AB49" s="488">
        <f t="shared" si="21"/>
        <v>3</v>
      </c>
      <c r="AC49" s="488">
        <v>0</v>
      </c>
      <c r="AD49" s="488">
        <v>0</v>
      </c>
      <c r="AE49" s="488">
        <v>0</v>
      </c>
      <c r="AF49" s="488">
        <f t="shared" si="22"/>
        <v>0</v>
      </c>
      <c r="AG49" s="488">
        <v>0</v>
      </c>
      <c r="AH49" s="488">
        <v>0</v>
      </c>
      <c r="AI49" s="488">
        <v>0</v>
      </c>
      <c r="AJ49" s="488">
        <f t="shared" si="23"/>
        <v>0</v>
      </c>
      <c r="AK49" s="504">
        <v>4</v>
      </c>
      <c r="AL49" s="504">
        <v>11</v>
      </c>
      <c r="AM49" s="504">
        <v>1</v>
      </c>
      <c r="AN49" s="165">
        <f t="shared" si="24"/>
        <v>16</v>
      </c>
      <c r="AO49" s="165">
        <v>0</v>
      </c>
      <c r="AP49" s="488">
        <v>0</v>
      </c>
      <c r="AQ49" s="488">
        <v>0</v>
      </c>
      <c r="AR49" s="488">
        <v>0</v>
      </c>
      <c r="AS49" s="488">
        <f t="shared" si="25"/>
        <v>0</v>
      </c>
      <c r="AT49" s="488">
        <v>0</v>
      </c>
      <c r="AU49" s="488">
        <v>0</v>
      </c>
      <c r="AV49" s="488">
        <v>0</v>
      </c>
      <c r="AW49" s="488">
        <v>0</v>
      </c>
      <c r="AX49" s="488">
        <f t="shared" si="26"/>
        <v>0</v>
      </c>
      <c r="AY49" s="488">
        <v>0</v>
      </c>
      <c r="AZ49" s="488">
        <v>0</v>
      </c>
      <c r="BA49" s="488">
        <v>0</v>
      </c>
      <c r="BB49" s="488">
        <f t="shared" si="27"/>
        <v>0</v>
      </c>
      <c r="BC49" s="503">
        <v>0</v>
      </c>
      <c r="BD49" s="488">
        <v>0</v>
      </c>
      <c r="BE49" s="488">
        <v>0</v>
      </c>
      <c r="BF49" s="488">
        <f t="shared" si="28"/>
        <v>0</v>
      </c>
      <c r="BG49" s="486">
        <f t="shared" si="11"/>
        <v>36</v>
      </c>
      <c r="BH49">
        <f t="shared" si="2"/>
        <v>36</v>
      </c>
    </row>
    <row r="50" spans="1:60" ht="19.5" customHeight="1">
      <c r="A50" s="492">
        <v>41</v>
      </c>
      <c r="B50" s="489" t="s">
        <v>139</v>
      </c>
      <c r="C50" s="488">
        <v>0</v>
      </c>
      <c r="D50" s="488">
        <v>2</v>
      </c>
      <c r="E50" s="488">
        <v>0</v>
      </c>
      <c r="F50" s="488">
        <f>SUM(C50:E50)</f>
        <v>2</v>
      </c>
      <c r="G50" s="488">
        <v>2</v>
      </c>
      <c r="H50" s="488">
        <v>0</v>
      </c>
      <c r="I50" s="488">
        <v>0</v>
      </c>
      <c r="J50" s="488">
        <v>0</v>
      </c>
      <c r="K50" s="503">
        <f>SUM(G50:J50)</f>
        <v>2</v>
      </c>
      <c r="L50" s="165">
        <v>0</v>
      </c>
      <c r="M50" s="165">
        <v>10</v>
      </c>
      <c r="N50" s="165">
        <v>0</v>
      </c>
      <c r="O50" s="165">
        <f>SUM(L50:N50)</f>
        <v>10</v>
      </c>
      <c r="P50" s="165">
        <v>10</v>
      </c>
      <c r="Q50" s="165">
        <v>0</v>
      </c>
      <c r="R50" s="165">
        <v>0</v>
      </c>
      <c r="S50" s="165">
        <v>0</v>
      </c>
      <c r="T50" s="504">
        <f>SUM(P50:S50)</f>
        <v>10</v>
      </c>
      <c r="U50" s="503">
        <v>0</v>
      </c>
      <c r="V50" s="503">
        <v>2</v>
      </c>
      <c r="W50" s="503">
        <v>0</v>
      </c>
      <c r="X50" s="503">
        <f t="shared" si="3"/>
        <v>2</v>
      </c>
      <c r="Y50" s="503">
        <v>0</v>
      </c>
      <c r="Z50" s="503">
        <v>0</v>
      </c>
      <c r="AA50" s="488">
        <v>0</v>
      </c>
      <c r="AB50" s="488">
        <f t="shared" si="21"/>
        <v>0</v>
      </c>
      <c r="AC50" s="488">
        <v>0</v>
      </c>
      <c r="AD50" s="488">
        <v>0</v>
      </c>
      <c r="AE50" s="488">
        <v>0</v>
      </c>
      <c r="AF50" s="488">
        <f t="shared" si="22"/>
        <v>0</v>
      </c>
      <c r="AG50" s="488">
        <v>0</v>
      </c>
      <c r="AH50" s="488">
        <v>0</v>
      </c>
      <c r="AI50" s="488">
        <v>0</v>
      </c>
      <c r="AJ50" s="488">
        <f t="shared" si="23"/>
        <v>0</v>
      </c>
      <c r="AK50" s="504">
        <v>2</v>
      </c>
      <c r="AL50" s="504">
        <v>7</v>
      </c>
      <c r="AM50" s="165">
        <v>0</v>
      </c>
      <c r="AN50" s="165">
        <f t="shared" si="24"/>
        <v>9</v>
      </c>
      <c r="AO50" s="165">
        <v>0</v>
      </c>
      <c r="AP50" s="503">
        <v>0</v>
      </c>
      <c r="AQ50" s="488">
        <v>0</v>
      </c>
      <c r="AR50" s="488">
        <v>0</v>
      </c>
      <c r="AS50" s="488">
        <f t="shared" si="25"/>
        <v>0</v>
      </c>
      <c r="AT50" s="488">
        <v>0</v>
      </c>
      <c r="AU50" s="488">
        <v>0</v>
      </c>
      <c r="AV50" s="488">
        <v>0</v>
      </c>
      <c r="AW50" s="488">
        <v>0</v>
      </c>
      <c r="AX50" s="488">
        <f t="shared" si="26"/>
        <v>0</v>
      </c>
      <c r="AY50" s="488">
        <v>0</v>
      </c>
      <c r="AZ50" s="488">
        <v>0</v>
      </c>
      <c r="BA50" s="488">
        <v>0</v>
      </c>
      <c r="BB50" s="488">
        <f t="shared" si="27"/>
        <v>0</v>
      </c>
      <c r="BC50" s="488">
        <v>0</v>
      </c>
      <c r="BD50" s="488">
        <v>0</v>
      </c>
      <c r="BE50" s="488">
        <v>0</v>
      </c>
      <c r="BF50" s="488">
        <f t="shared" si="28"/>
        <v>0</v>
      </c>
      <c r="BG50" s="486">
        <f t="shared" si="11"/>
        <v>23</v>
      </c>
      <c r="BH50">
        <f t="shared" si="2"/>
        <v>23</v>
      </c>
    </row>
    <row r="51" spans="1:63" ht="19.5" customHeight="1">
      <c r="A51" s="492">
        <v>42</v>
      </c>
      <c r="B51" s="494" t="s">
        <v>271</v>
      </c>
      <c r="C51" s="488">
        <v>0</v>
      </c>
      <c r="D51" s="488">
        <v>0</v>
      </c>
      <c r="E51" s="488">
        <v>0</v>
      </c>
      <c r="F51" s="488">
        <v>0</v>
      </c>
      <c r="G51" s="488">
        <v>0</v>
      </c>
      <c r="H51" s="488">
        <v>0</v>
      </c>
      <c r="I51" s="488">
        <v>0</v>
      </c>
      <c r="J51" s="488">
        <v>0</v>
      </c>
      <c r="K51" s="503">
        <f>SUM(G51:J51)</f>
        <v>0</v>
      </c>
      <c r="L51" s="165">
        <v>0</v>
      </c>
      <c r="M51" s="165">
        <v>0</v>
      </c>
      <c r="N51" s="165">
        <v>0</v>
      </c>
      <c r="O51" s="165">
        <f>SUM(L51:N51)</f>
        <v>0</v>
      </c>
      <c r="P51" s="165">
        <v>0</v>
      </c>
      <c r="Q51" s="165">
        <v>0</v>
      </c>
      <c r="R51" s="165">
        <v>0</v>
      </c>
      <c r="S51" s="165">
        <v>0</v>
      </c>
      <c r="T51" s="504">
        <f>SUM(P51:S51)</f>
        <v>0</v>
      </c>
      <c r="U51" s="503">
        <v>0</v>
      </c>
      <c r="V51" s="503">
        <v>0</v>
      </c>
      <c r="W51" s="503">
        <v>0</v>
      </c>
      <c r="X51" s="503">
        <f t="shared" si="3"/>
        <v>0</v>
      </c>
      <c r="Y51" s="165">
        <v>0</v>
      </c>
      <c r="Z51" s="165">
        <v>0</v>
      </c>
      <c r="AA51" s="488">
        <v>0</v>
      </c>
      <c r="AB51" s="488">
        <f t="shared" si="21"/>
        <v>0</v>
      </c>
      <c r="AC51" s="165">
        <v>0</v>
      </c>
      <c r="AD51" s="488">
        <v>0</v>
      </c>
      <c r="AE51" s="488">
        <v>0</v>
      </c>
      <c r="AF51" s="488">
        <f t="shared" si="22"/>
        <v>0</v>
      </c>
      <c r="AG51" s="488">
        <v>0</v>
      </c>
      <c r="AH51" s="488">
        <v>0</v>
      </c>
      <c r="AI51" s="488">
        <v>0</v>
      </c>
      <c r="AJ51" s="488">
        <f t="shared" si="23"/>
        <v>0</v>
      </c>
      <c r="AK51" s="165">
        <v>0</v>
      </c>
      <c r="AL51" s="504">
        <v>2</v>
      </c>
      <c r="AM51" s="165">
        <v>0</v>
      </c>
      <c r="AN51" s="165">
        <f t="shared" si="24"/>
        <v>2</v>
      </c>
      <c r="AO51" s="165">
        <v>0</v>
      </c>
      <c r="AP51" s="488">
        <v>0</v>
      </c>
      <c r="AQ51" s="488">
        <v>0</v>
      </c>
      <c r="AR51" s="488">
        <v>0</v>
      </c>
      <c r="AS51" s="488">
        <f t="shared" si="25"/>
        <v>0</v>
      </c>
      <c r="AT51" s="488">
        <v>0</v>
      </c>
      <c r="AU51" s="488">
        <v>0</v>
      </c>
      <c r="AV51" s="488">
        <v>0</v>
      </c>
      <c r="AW51" s="488">
        <v>0</v>
      </c>
      <c r="AX51" s="488">
        <f t="shared" si="26"/>
        <v>0</v>
      </c>
      <c r="AY51" s="488">
        <v>0</v>
      </c>
      <c r="AZ51" s="488">
        <v>0</v>
      </c>
      <c r="BA51" s="488">
        <v>0</v>
      </c>
      <c r="BB51" s="488">
        <f t="shared" si="27"/>
        <v>0</v>
      </c>
      <c r="BC51" s="488">
        <v>0</v>
      </c>
      <c r="BD51" s="488">
        <v>0</v>
      </c>
      <c r="BE51" s="488">
        <v>0</v>
      </c>
      <c r="BF51" s="488">
        <f t="shared" si="28"/>
        <v>0</v>
      </c>
      <c r="BG51" s="486">
        <f t="shared" si="11"/>
        <v>2</v>
      </c>
      <c r="BH51">
        <f t="shared" si="2"/>
        <v>2</v>
      </c>
      <c r="BI51" s="588" t="s">
        <v>259</v>
      </c>
      <c r="BJ51" s="588" t="s">
        <v>260</v>
      </c>
      <c r="BK51" s="588" t="s">
        <v>261</v>
      </c>
    </row>
    <row r="52" spans="1:63" ht="19.5" customHeight="1">
      <c r="A52" s="492">
        <v>43</v>
      </c>
      <c r="B52" s="494" t="s">
        <v>319</v>
      </c>
      <c r="C52" s="488">
        <v>0</v>
      </c>
      <c r="D52" s="488">
        <v>0</v>
      </c>
      <c r="E52" s="488">
        <v>0</v>
      </c>
      <c r="F52" s="488">
        <v>0</v>
      </c>
      <c r="G52" s="488">
        <v>0</v>
      </c>
      <c r="H52" s="488">
        <v>0</v>
      </c>
      <c r="I52" s="488">
        <v>0</v>
      </c>
      <c r="J52" s="488">
        <v>0</v>
      </c>
      <c r="K52" s="503">
        <f>SUM(G52:J52)</f>
        <v>0</v>
      </c>
      <c r="L52" s="165">
        <v>0</v>
      </c>
      <c r="M52" s="165">
        <v>0</v>
      </c>
      <c r="N52" s="165">
        <v>0</v>
      </c>
      <c r="O52" s="165">
        <f>SUM(L52:N52)</f>
        <v>0</v>
      </c>
      <c r="P52" s="165">
        <v>0</v>
      </c>
      <c r="Q52" s="165">
        <v>0</v>
      </c>
      <c r="R52" s="165">
        <v>0</v>
      </c>
      <c r="S52" s="165">
        <v>0</v>
      </c>
      <c r="T52" s="504">
        <f>SUM(P52:S52)</f>
        <v>0</v>
      </c>
      <c r="U52" s="503">
        <v>0</v>
      </c>
      <c r="V52" s="503">
        <v>0</v>
      </c>
      <c r="W52" s="503">
        <v>0</v>
      </c>
      <c r="X52" s="503">
        <f>SUM(U52:W52)</f>
        <v>0</v>
      </c>
      <c r="Y52" s="165">
        <v>0</v>
      </c>
      <c r="Z52" s="165">
        <v>0</v>
      </c>
      <c r="AA52" s="488">
        <v>0</v>
      </c>
      <c r="AB52" s="488">
        <f>SUM(Y52:AA52)</f>
        <v>0</v>
      </c>
      <c r="AC52" s="165">
        <v>0</v>
      </c>
      <c r="AD52" s="488">
        <v>0</v>
      </c>
      <c r="AE52" s="488">
        <v>0</v>
      </c>
      <c r="AF52" s="488">
        <f>SUM(AC52:AE52)</f>
        <v>0</v>
      </c>
      <c r="AG52" s="488">
        <v>0</v>
      </c>
      <c r="AH52" s="488">
        <v>0</v>
      </c>
      <c r="AI52" s="488">
        <v>0</v>
      </c>
      <c r="AJ52" s="488">
        <f>SUM(AG52:AI52)</f>
        <v>0</v>
      </c>
      <c r="AK52" s="165">
        <v>1</v>
      </c>
      <c r="AL52" s="504">
        <v>5</v>
      </c>
      <c r="AM52" s="165">
        <v>0</v>
      </c>
      <c r="AN52" s="165">
        <f>SUM(AK52:AM52)</f>
        <v>6</v>
      </c>
      <c r="AO52" s="165">
        <v>0</v>
      </c>
      <c r="AP52" s="488">
        <v>0</v>
      </c>
      <c r="AQ52" s="488">
        <v>0</v>
      </c>
      <c r="AR52" s="488">
        <v>0</v>
      </c>
      <c r="AS52" s="488">
        <f>SUM(AO52:AR52)</f>
        <v>0</v>
      </c>
      <c r="AT52" s="488">
        <v>0</v>
      </c>
      <c r="AU52" s="488">
        <v>0</v>
      </c>
      <c r="AV52" s="488">
        <v>0</v>
      </c>
      <c r="AW52" s="488">
        <v>0</v>
      </c>
      <c r="AX52" s="488">
        <f>SUM(AT52:AW52)</f>
        <v>0</v>
      </c>
      <c r="AY52" s="488">
        <v>0</v>
      </c>
      <c r="AZ52" s="488">
        <v>0</v>
      </c>
      <c r="BA52" s="488">
        <v>0</v>
      </c>
      <c r="BB52" s="488">
        <f>SUM(AY52:BA52)</f>
        <v>0</v>
      </c>
      <c r="BC52" s="488">
        <v>0</v>
      </c>
      <c r="BD52" s="488">
        <v>0</v>
      </c>
      <c r="BE52" s="488">
        <v>0</v>
      </c>
      <c r="BF52" s="488">
        <f>SUM(BC52:BE52)</f>
        <v>0</v>
      </c>
      <c r="BG52" s="486">
        <f>SUM(K52,T52,X52,AB52,AF52,AJ52,AN52,AS52,AX52,BB52,BF52)</f>
        <v>6</v>
      </c>
      <c r="BI52" s="588"/>
      <c r="BJ52" s="588"/>
      <c r="BK52" s="588"/>
    </row>
    <row r="53" spans="1:63" s="500" customFormat="1" ht="19.5" customHeight="1">
      <c r="A53" s="495"/>
      <c r="B53" s="497" t="s">
        <v>20</v>
      </c>
      <c r="C53" s="498">
        <f>SUM(C6:C52)</f>
        <v>119</v>
      </c>
      <c r="D53" s="498">
        <f aca="true" t="shared" si="29" ref="D53:J53">SUM(D6:D52)</f>
        <v>689</v>
      </c>
      <c r="E53" s="498">
        <f t="shared" si="29"/>
        <v>748</v>
      </c>
      <c r="F53" s="498">
        <f t="shared" si="29"/>
        <v>1556</v>
      </c>
      <c r="G53" s="498">
        <f t="shared" si="29"/>
        <v>475</v>
      </c>
      <c r="H53" s="498">
        <f t="shared" si="29"/>
        <v>585</v>
      </c>
      <c r="I53" s="498">
        <f t="shared" si="29"/>
        <v>469</v>
      </c>
      <c r="J53" s="498">
        <f t="shared" si="29"/>
        <v>27</v>
      </c>
      <c r="K53" s="499">
        <f>SUM(K6:K52)</f>
        <v>1556</v>
      </c>
      <c r="L53" s="600">
        <f>SUM(L6:L52)</f>
        <v>70</v>
      </c>
      <c r="M53" s="600">
        <f aca="true" t="shared" si="30" ref="M53:S53">SUM(M6:M52)</f>
        <v>549</v>
      </c>
      <c r="N53" s="600">
        <f t="shared" si="30"/>
        <v>195</v>
      </c>
      <c r="O53" s="600">
        <f t="shared" si="30"/>
        <v>814</v>
      </c>
      <c r="P53" s="600">
        <f t="shared" si="30"/>
        <v>762</v>
      </c>
      <c r="Q53" s="600">
        <f t="shared" si="30"/>
        <v>47</v>
      </c>
      <c r="R53" s="600">
        <f t="shared" si="30"/>
        <v>5</v>
      </c>
      <c r="S53" s="600">
        <f t="shared" si="30"/>
        <v>0</v>
      </c>
      <c r="T53" s="601">
        <f>SUM(T6:T28,T29,T31,T32,T33,T34,T37,T38,T39,T40,T41,T42,T43,T44,T45,T46,T47,T48,T49,T50,T51,T52)</f>
        <v>814</v>
      </c>
      <c r="U53" s="498">
        <f>SUM(U6:U52)</f>
        <v>0</v>
      </c>
      <c r="V53" s="498">
        <f>SUM(V6:V52)</f>
        <v>4</v>
      </c>
      <c r="W53" s="498">
        <f>SUM(W6:W52)</f>
        <v>1</v>
      </c>
      <c r="X53" s="498">
        <f t="shared" si="3"/>
        <v>5</v>
      </c>
      <c r="Y53" s="499">
        <f aca="true" t="shared" si="31" ref="Y53:AM53">SUM(Y6:Y52)</f>
        <v>0</v>
      </c>
      <c r="Z53" s="499">
        <f t="shared" si="31"/>
        <v>1</v>
      </c>
      <c r="AA53" s="499">
        <f t="shared" si="31"/>
        <v>2</v>
      </c>
      <c r="AB53" s="499">
        <f t="shared" si="31"/>
        <v>3</v>
      </c>
      <c r="AC53" s="498">
        <f t="shared" si="31"/>
        <v>22</v>
      </c>
      <c r="AD53" s="498">
        <f t="shared" si="31"/>
        <v>3</v>
      </c>
      <c r="AE53" s="498">
        <f t="shared" si="31"/>
        <v>0</v>
      </c>
      <c r="AF53" s="498">
        <f t="shared" si="31"/>
        <v>25</v>
      </c>
      <c r="AG53" s="499">
        <f t="shared" si="31"/>
        <v>4</v>
      </c>
      <c r="AH53" s="499">
        <f t="shared" si="31"/>
        <v>8</v>
      </c>
      <c r="AI53" s="499">
        <f t="shared" si="31"/>
        <v>5</v>
      </c>
      <c r="AJ53" s="499">
        <f t="shared" si="31"/>
        <v>17</v>
      </c>
      <c r="AK53" s="601">
        <f t="shared" si="31"/>
        <v>81</v>
      </c>
      <c r="AL53" s="601">
        <f t="shared" si="31"/>
        <v>63</v>
      </c>
      <c r="AM53" s="601">
        <f t="shared" si="31"/>
        <v>7</v>
      </c>
      <c r="AN53" s="601">
        <f>SUM(AK53:AM53)</f>
        <v>151</v>
      </c>
      <c r="AO53" s="499">
        <f>SUM(AO6:AO27,AO29:AO52)</f>
        <v>1</v>
      </c>
      <c r="AP53" s="499">
        <f>SUM(AP6:AP27,AP29:AP52)</f>
        <v>112</v>
      </c>
      <c r="AQ53" s="499">
        <f>SUM(AQ6:AQ27,AQ29:AQ52)</f>
        <v>44</v>
      </c>
      <c r="AR53" s="499">
        <f aca="true" t="shared" si="32" ref="AR53:AW53">SUM(AR6:AR52)</f>
        <v>1</v>
      </c>
      <c r="AS53" s="499">
        <f t="shared" si="32"/>
        <v>158</v>
      </c>
      <c r="AT53" s="499">
        <f t="shared" si="32"/>
        <v>0</v>
      </c>
      <c r="AU53" s="499">
        <f t="shared" si="32"/>
        <v>27</v>
      </c>
      <c r="AV53" s="499">
        <f t="shared" si="32"/>
        <v>5</v>
      </c>
      <c r="AW53" s="499">
        <f t="shared" si="32"/>
        <v>1</v>
      </c>
      <c r="AX53" s="499">
        <f>SUM(AX6,AX7:AX52)</f>
        <v>33</v>
      </c>
      <c r="AY53" s="499">
        <f>SUM(AY6:AY52)</f>
        <v>51</v>
      </c>
      <c r="AZ53" s="499">
        <f>SUM(AZ6:AZ52)</f>
        <v>7</v>
      </c>
      <c r="BA53" s="499">
        <f>SUM(BA6:BA52)</f>
        <v>0</v>
      </c>
      <c r="BB53" s="499">
        <f>SUM(AY53:BA53)</f>
        <v>58</v>
      </c>
      <c r="BC53" s="499">
        <f>SUM(BC6:BC52)</f>
        <v>4</v>
      </c>
      <c r="BD53" s="499">
        <f>SUM(BD6:BD52)</f>
        <v>13</v>
      </c>
      <c r="BE53" s="499">
        <f>SUM(BE6:BE52)</f>
        <v>17</v>
      </c>
      <c r="BF53" s="499">
        <f>SUM(BC53:BE53)</f>
        <v>34</v>
      </c>
      <c r="BG53" s="558">
        <f t="shared" si="11"/>
        <v>2854</v>
      </c>
      <c r="BH53">
        <f t="shared" si="2"/>
        <v>2854</v>
      </c>
      <c r="BI53" s="589">
        <f>SUM(U53,Y53,AC53,AG53,AK53,AP53,AU53,AY53,BC53)</f>
        <v>301</v>
      </c>
      <c r="BJ53" s="589">
        <f>SUM(V53,Z53,AD53,AH53,AL53,AQ53,AV53,AZ53,BD53)</f>
        <v>148</v>
      </c>
      <c r="BK53" s="589">
        <f>SUM(W53,AA53,AE53,AI53,AM53,AR53,AW53,BA53,BE53)</f>
        <v>34</v>
      </c>
    </row>
    <row r="54" spans="2:58" ht="20.25" customHeight="1">
      <c r="B54" s="465"/>
      <c r="Z54" s="401"/>
      <c r="AA54" s="401"/>
      <c r="AB54" s="401"/>
      <c r="AC54" s="464"/>
      <c r="AD54" s="464"/>
      <c r="AE54" s="464"/>
      <c r="AF54" s="464"/>
      <c r="AG54" s="464"/>
      <c r="AH54" s="464"/>
      <c r="AI54" s="464"/>
      <c r="AJ54" s="464"/>
      <c r="AK54" s="636"/>
      <c r="AL54" s="636"/>
      <c r="AM54" s="636"/>
      <c r="AN54" s="636"/>
      <c r="AO54" s="464"/>
      <c r="AP54" s="464"/>
      <c r="AQ54" s="464"/>
      <c r="AR54" s="464"/>
      <c r="AS54" s="464"/>
      <c r="AT54" s="464"/>
      <c r="AU54" s="464"/>
      <c r="AV54" s="464"/>
      <c r="AW54" s="464"/>
      <c r="AX54" s="464"/>
      <c r="AY54" s="464"/>
      <c r="AZ54" s="464"/>
      <c r="BA54" s="464"/>
      <c r="BB54" s="464"/>
      <c r="BC54" s="464"/>
      <c r="BD54" s="464"/>
      <c r="BE54" s="464"/>
      <c r="BF54" s="464"/>
    </row>
    <row r="55" spans="2:62" ht="19.5" customHeight="1">
      <c r="B55" s="465"/>
      <c r="AO55" s="466"/>
      <c r="BH55">
        <f>SUM(E53,N53,W53,AA53,AE53,AI53,AM53,AR53,AW53,BA53,BE53)</f>
        <v>977</v>
      </c>
      <c r="BJ55">
        <f>2839-957</f>
        <v>1882</v>
      </c>
    </row>
    <row r="56" spans="2:62" ht="20.25" customHeight="1">
      <c r="B56" s="465"/>
      <c r="BH56">
        <f>957*100/2839</f>
        <v>33.709052483268756</v>
      </c>
      <c r="BJ56">
        <f>1882*100/2839</f>
        <v>66.29094751673124</v>
      </c>
    </row>
    <row r="57" ht="20.25" customHeight="1">
      <c r="B57" s="465"/>
    </row>
    <row r="58" ht="19.5" customHeight="1">
      <c r="B58" s="465"/>
    </row>
    <row r="59" ht="20.25" customHeight="1"/>
    <row r="60" ht="20.25" customHeight="1"/>
    <row r="61" ht="20.25" customHeight="1"/>
  </sheetData>
  <mergeCells count="19">
    <mergeCell ref="AY4:BB4"/>
    <mergeCell ref="AT3:AX3"/>
    <mergeCell ref="C2:AJ2"/>
    <mergeCell ref="AK2:BF2"/>
    <mergeCell ref="C3:K3"/>
    <mergeCell ref="L3:T3"/>
    <mergeCell ref="AO3:AS3"/>
    <mergeCell ref="AY3:BB3"/>
    <mergeCell ref="AK3:AN3"/>
    <mergeCell ref="AC3:AF3"/>
    <mergeCell ref="AC4:AF4"/>
    <mergeCell ref="C4:F4"/>
    <mergeCell ref="G4:K4"/>
    <mergeCell ref="Y3:AB3"/>
    <mergeCell ref="Y4:AB4"/>
    <mergeCell ref="L4:O4"/>
    <mergeCell ref="P4:T4"/>
    <mergeCell ref="U3:X3"/>
    <mergeCell ref="U4:X4"/>
  </mergeCells>
  <printOptions/>
  <pageMargins left="0.03937007874015748" right="0" top="0.5905511811023623" bottom="0.3937007874015748" header="0.5118110236220472" footer="0.5118110236220472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E89"/>
  <sheetViews>
    <sheetView zoomScale="123" zoomScaleNormal="123" workbookViewId="0" topLeftCell="A1">
      <pane ySplit="5" topLeftCell="BM86" activePane="bottomLeft" state="frozen"/>
      <selection pane="topLeft" activeCell="A1" sqref="A1"/>
      <selection pane="bottomLeft" activeCell="S86" sqref="S86"/>
    </sheetView>
  </sheetViews>
  <sheetFormatPr defaultColWidth="9.140625" defaultRowHeight="21.75"/>
  <cols>
    <col min="1" max="1" width="2.8515625" style="173" customWidth="1"/>
    <col min="2" max="2" width="22.7109375" style="85" customWidth="1"/>
    <col min="3" max="5" width="3.57421875" style="192" customWidth="1"/>
    <col min="6" max="6" width="3.57421875" style="193" customWidth="1"/>
    <col min="7" max="9" width="3.00390625" style="192" customWidth="1"/>
    <col min="10" max="10" width="3.421875" style="193" customWidth="1"/>
    <col min="11" max="11" width="3.28125" style="303" customWidth="1"/>
    <col min="12" max="13" width="3.00390625" style="303" customWidth="1"/>
    <col min="14" max="14" width="3.00390625" style="305" customWidth="1"/>
    <col min="15" max="18" width="2.7109375" style="364" customWidth="1"/>
    <col min="19" max="19" width="3.00390625" style="366" customWidth="1"/>
    <col min="20" max="21" width="3.28125" style="192" customWidth="1"/>
    <col min="22" max="23" width="3.57421875" style="192" customWidth="1"/>
    <col min="24" max="24" width="3.57421875" style="193" customWidth="1"/>
    <col min="25" max="25" width="3.140625" style="303" customWidth="1"/>
    <col min="26" max="27" width="3.00390625" style="303" customWidth="1"/>
    <col min="28" max="28" width="3.140625" style="303" customWidth="1"/>
    <col min="29" max="29" width="3.8515625" style="305" customWidth="1"/>
    <col min="30" max="30" width="2.140625" style="201" customWidth="1"/>
    <col min="31" max="31" width="2.421875" style="201" customWidth="1"/>
    <col min="32" max="32" width="2.28125" style="201" customWidth="1"/>
    <col min="33" max="33" width="2.421875" style="201" customWidth="1"/>
    <col min="34" max="34" width="2.7109375" style="338" customWidth="1"/>
    <col min="35" max="35" width="2.57421875" style="192" customWidth="1"/>
    <col min="36" max="37" width="2.7109375" style="192" customWidth="1"/>
    <col min="38" max="38" width="2.7109375" style="193" customWidth="1"/>
    <col min="39" max="41" width="2.7109375" style="192" customWidth="1"/>
    <col min="42" max="42" width="2.8515625" style="193" customWidth="1"/>
    <col min="43" max="44" width="2.8515625" style="192" customWidth="1"/>
    <col min="45" max="45" width="3.00390625" style="192" customWidth="1"/>
    <col min="46" max="46" width="3.140625" style="193" customWidth="1"/>
    <col min="47" max="47" width="3.7109375" style="200" customWidth="1"/>
    <col min="48" max="52" width="3.57421875" style="192" customWidth="1"/>
    <col min="53" max="53" width="4.421875" style="192" hidden="1" customWidth="1"/>
    <col min="54" max="54" width="5.57421875" style="192" hidden="1" customWidth="1"/>
    <col min="55" max="55" width="5.00390625" style="192" hidden="1" customWidth="1"/>
    <col min="56" max="56" width="9.421875" style="270" hidden="1" customWidth="1"/>
    <col min="57" max="57" width="7.28125" style="85" customWidth="1"/>
    <col min="58" max="16384" width="9.140625" style="85" customWidth="1"/>
  </cols>
  <sheetData>
    <row r="1" spans="1:56" s="161" customFormat="1" ht="21">
      <c r="A1" s="762" t="s">
        <v>337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3"/>
      <c r="AK1" s="763"/>
      <c r="AL1" s="763"/>
      <c r="AM1" s="763"/>
      <c r="AN1" s="763"/>
      <c r="AO1" s="763"/>
      <c r="AP1" s="763"/>
      <c r="AQ1" s="763"/>
      <c r="AR1" s="763"/>
      <c r="AS1" s="763"/>
      <c r="AT1" s="763"/>
      <c r="AU1" s="763"/>
      <c r="AV1" s="763"/>
      <c r="AW1" s="763"/>
      <c r="AX1" s="763"/>
      <c r="AY1" s="763"/>
      <c r="AZ1" s="763"/>
      <c r="BA1" s="763"/>
      <c r="BB1" s="763"/>
      <c r="BC1" s="763"/>
      <c r="BD1" s="763"/>
    </row>
    <row r="2" spans="1:56" ht="21.75">
      <c r="A2" s="764" t="s">
        <v>156</v>
      </c>
      <c r="B2" s="767" t="s">
        <v>0</v>
      </c>
      <c r="C2" s="770" t="s">
        <v>23</v>
      </c>
      <c r="D2" s="770"/>
      <c r="E2" s="770"/>
      <c r="F2" s="770"/>
      <c r="G2" s="770" t="s">
        <v>27</v>
      </c>
      <c r="H2" s="770"/>
      <c r="I2" s="770"/>
      <c r="J2" s="770"/>
      <c r="K2" s="771" t="s">
        <v>197</v>
      </c>
      <c r="L2" s="771"/>
      <c r="M2" s="771"/>
      <c r="N2" s="771"/>
      <c r="O2" s="772" t="s">
        <v>198</v>
      </c>
      <c r="P2" s="772"/>
      <c r="Q2" s="772"/>
      <c r="R2" s="772"/>
      <c r="S2" s="772"/>
      <c r="T2" s="770" t="s">
        <v>199</v>
      </c>
      <c r="U2" s="770"/>
      <c r="V2" s="770"/>
      <c r="W2" s="770"/>
      <c r="X2" s="770"/>
      <c r="Y2" s="774" t="s">
        <v>240</v>
      </c>
      <c r="Z2" s="774"/>
      <c r="AA2" s="774"/>
      <c r="AB2" s="774"/>
      <c r="AC2" s="774"/>
      <c r="AD2" s="775" t="s">
        <v>243</v>
      </c>
      <c r="AE2" s="775"/>
      <c r="AF2" s="775"/>
      <c r="AG2" s="775"/>
      <c r="AH2" s="775"/>
      <c r="AI2" s="773" t="s">
        <v>201</v>
      </c>
      <c r="AJ2" s="773"/>
      <c r="AK2" s="773"/>
      <c r="AL2" s="773"/>
      <c r="AM2" s="770" t="s">
        <v>202</v>
      </c>
      <c r="AN2" s="770"/>
      <c r="AO2" s="770"/>
      <c r="AP2" s="770"/>
      <c r="AQ2" s="773" t="s">
        <v>203</v>
      </c>
      <c r="AR2" s="773"/>
      <c r="AS2" s="773"/>
      <c r="AT2" s="773"/>
      <c r="AU2" s="203" t="s">
        <v>29</v>
      </c>
      <c r="AV2" s="250" t="s">
        <v>20</v>
      </c>
      <c r="AW2" s="421"/>
      <c r="AX2" s="421"/>
      <c r="AY2" s="421"/>
      <c r="AZ2" s="422"/>
      <c r="BA2" s="251"/>
      <c r="BB2" s="251"/>
      <c r="BC2" s="251"/>
      <c r="BD2" s="263" t="s">
        <v>207</v>
      </c>
    </row>
    <row r="3" spans="1:56" ht="15">
      <c r="A3" s="765"/>
      <c r="B3" s="768"/>
      <c r="C3" s="178"/>
      <c r="D3" s="178"/>
      <c r="E3" s="178"/>
      <c r="F3" s="179"/>
      <c r="G3" s="178"/>
      <c r="H3" s="178"/>
      <c r="I3" s="178"/>
      <c r="J3" s="179"/>
      <c r="K3" s="295"/>
      <c r="L3" s="295"/>
      <c r="M3" s="295"/>
      <c r="N3" s="296"/>
      <c r="O3" s="350"/>
      <c r="P3" s="350"/>
      <c r="Q3" s="350"/>
      <c r="R3" s="350"/>
      <c r="S3" s="351"/>
      <c r="T3" s="178"/>
      <c r="U3" s="178"/>
      <c r="V3" s="178"/>
      <c r="W3" s="178"/>
      <c r="X3" s="179"/>
      <c r="Y3" s="295"/>
      <c r="Z3" s="295"/>
      <c r="AA3" s="295"/>
      <c r="AB3" s="295"/>
      <c r="AC3" s="296"/>
      <c r="AD3" s="324"/>
      <c r="AE3" s="324"/>
      <c r="AF3" s="324"/>
      <c r="AG3" s="324"/>
      <c r="AH3" s="325"/>
      <c r="AI3" s="178"/>
      <c r="AJ3" s="178"/>
      <c r="AK3" s="178"/>
      <c r="AL3" s="179"/>
      <c r="AM3" s="178"/>
      <c r="AN3" s="178"/>
      <c r="AO3" s="178"/>
      <c r="AP3" s="179"/>
      <c r="AQ3" s="178"/>
      <c r="AR3" s="178"/>
      <c r="AS3" s="178"/>
      <c r="AT3" s="179"/>
      <c r="AU3" s="203" t="s">
        <v>30</v>
      </c>
      <c r="AV3" s="247"/>
      <c r="AW3" s="248"/>
      <c r="AX3" s="248"/>
      <c r="AY3" s="248"/>
      <c r="AZ3" s="249"/>
      <c r="BA3" s="249"/>
      <c r="BB3" s="262"/>
      <c r="BC3" s="262"/>
      <c r="BD3" s="264"/>
    </row>
    <row r="4" spans="1:56" ht="15">
      <c r="A4" s="765"/>
      <c r="B4" s="768"/>
      <c r="C4" s="181" t="s">
        <v>24</v>
      </c>
      <c r="D4" s="181" t="s">
        <v>25</v>
      </c>
      <c r="E4" s="181" t="s">
        <v>26</v>
      </c>
      <c r="F4" s="180" t="s">
        <v>20</v>
      </c>
      <c r="G4" s="181" t="s">
        <v>24</v>
      </c>
      <c r="H4" s="181" t="s">
        <v>25</v>
      </c>
      <c r="I4" s="181" t="s">
        <v>26</v>
      </c>
      <c r="J4" s="180" t="s">
        <v>20</v>
      </c>
      <c r="K4" s="297" t="s">
        <v>24</v>
      </c>
      <c r="L4" s="297" t="s">
        <v>25</v>
      </c>
      <c r="M4" s="297" t="s">
        <v>26</v>
      </c>
      <c r="N4" s="298" t="s">
        <v>20</v>
      </c>
      <c r="O4" s="352" t="s">
        <v>24</v>
      </c>
      <c r="P4" s="352" t="s">
        <v>25</v>
      </c>
      <c r="Q4" s="352" t="s">
        <v>26</v>
      </c>
      <c r="R4" s="352" t="s">
        <v>200</v>
      </c>
      <c r="S4" s="353" t="s">
        <v>20</v>
      </c>
      <c r="T4" s="181" t="s">
        <v>24</v>
      </c>
      <c r="U4" s="181" t="s">
        <v>25</v>
      </c>
      <c r="V4" s="181" t="s">
        <v>26</v>
      </c>
      <c r="W4" s="181" t="s">
        <v>200</v>
      </c>
      <c r="X4" s="180" t="s">
        <v>20</v>
      </c>
      <c r="Y4" s="297" t="s">
        <v>24</v>
      </c>
      <c r="Z4" s="297" t="s">
        <v>25</v>
      </c>
      <c r="AA4" s="297" t="s">
        <v>26</v>
      </c>
      <c r="AB4" s="297" t="s">
        <v>200</v>
      </c>
      <c r="AC4" s="298" t="s">
        <v>20</v>
      </c>
      <c r="AD4" s="326" t="s">
        <v>24</v>
      </c>
      <c r="AE4" s="326" t="s">
        <v>25</v>
      </c>
      <c r="AF4" s="326" t="s">
        <v>26</v>
      </c>
      <c r="AG4" s="326" t="s">
        <v>200</v>
      </c>
      <c r="AH4" s="327" t="s">
        <v>20</v>
      </c>
      <c r="AI4" s="181" t="s">
        <v>24</v>
      </c>
      <c r="AJ4" s="181" t="s">
        <v>25</v>
      </c>
      <c r="AK4" s="181" t="s">
        <v>26</v>
      </c>
      <c r="AL4" s="180" t="s">
        <v>20</v>
      </c>
      <c r="AM4" s="181" t="s">
        <v>24</v>
      </c>
      <c r="AN4" s="181" t="s">
        <v>25</v>
      </c>
      <c r="AO4" s="181" t="s">
        <v>26</v>
      </c>
      <c r="AP4" s="180" t="s">
        <v>20</v>
      </c>
      <c r="AQ4" s="181" t="s">
        <v>24</v>
      </c>
      <c r="AR4" s="181" t="s">
        <v>25</v>
      </c>
      <c r="AS4" s="181" t="s">
        <v>26</v>
      </c>
      <c r="AT4" s="180" t="s">
        <v>20</v>
      </c>
      <c r="AU4" s="211" t="s">
        <v>200</v>
      </c>
      <c r="AV4" s="181" t="s">
        <v>24</v>
      </c>
      <c r="AW4" s="181" t="s">
        <v>25</v>
      </c>
      <c r="AX4" s="181" t="s">
        <v>26</v>
      </c>
      <c r="AY4" s="181" t="s">
        <v>200</v>
      </c>
      <c r="AZ4" s="181" t="s">
        <v>20</v>
      </c>
      <c r="BA4" s="181" t="s">
        <v>20</v>
      </c>
      <c r="BB4" s="181" t="s">
        <v>211</v>
      </c>
      <c r="BC4" s="181" t="s">
        <v>212</v>
      </c>
      <c r="BD4" s="264" t="s">
        <v>208</v>
      </c>
    </row>
    <row r="5" spans="1:56" ht="12" customHeight="1">
      <c r="A5" s="766"/>
      <c r="B5" s="769"/>
      <c r="C5" s="182"/>
      <c r="D5" s="182"/>
      <c r="E5" s="182"/>
      <c r="F5" s="183"/>
      <c r="G5" s="182"/>
      <c r="H5" s="182"/>
      <c r="I5" s="182"/>
      <c r="J5" s="183"/>
      <c r="K5" s="299"/>
      <c r="L5" s="299"/>
      <c r="M5" s="299"/>
      <c r="N5" s="300"/>
      <c r="O5" s="354"/>
      <c r="P5" s="354"/>
      <c r="Q5" s="354"/>
      <c r="R5" s="354"/>
      <c r="S5" s="355"/>
      <c r="T5" s="182"/>
      <c r="U5" s="182"/>
      <c r="V5" s="182"/>
      <c r="W5" s="182"/>
      <c r="X5" s="183"/>
      <c r="Y5" s="299"/>
      <c r="Z5" s="299"/>
      <c r="AA5" s="299"/>
      <c r="AB5" s="299"/>
      <c r="AC5" s="300"/>
      <c r="AD5" s="328"/>
      <c r="AE5" s="328"/>
      <c r="AF5" s="328"/>
      <c r="AG5" s="328"/>
      <c r="AH5" s="329"/>
      <c r="AI5" s="182"/>
      <c r="AJ5" s="182"/>
      <c r="AK5" s="182"/>
      <c r="AL5" s="183"/>
      <c r="AM5" s="182"/>
      <c r="AN5" s="182"/>
      <c r="AO5" s="182"/>
      <c r="AP5" s="183"/>
      <c r="AQ5" s="182"/>
      <c r="AR5" s="182"/>
      <c r="AS5" s="182"/>
      <c r="AT5" s="183"/>
      <c r="AU5" s="184"/>
      <c r="AV5" s="182"/>
      <c r="AW5" s="182"/>
      <c r="AX5" s="182"/>
      <c r="AY5" s="182"/>
      <c r="AZ5" s="182"/>
      <c r="BA5" s="261" t="s">
        <v>206</v>
      </c>
      <c r="BB5" s="261"/>
      <c r="BC5" s="261"/>
      <c r="BD5" s="265"/>
    </row>
    <row r="6" spans="1:56" ht="19.5" customHeight="1">
      <c r="A6" s="163">
        <v>1</v>
      </c>
      <c r="B6" s="164" t="s">
        <v>16</v>
      </c>
      <c r="C6" s="185">
        <v>0</v>
      </c>
      <c r="D6" s="185">
        <v>48</v>
      </c>
      <c r="E6" s="185">
        <v>147</v>
      </c>
      <c r="F6" s="186">
        <f>SUM(C6:E6)</f>
        <v>195</v>
      </c>
      <c r="G6" s="185">
        <v>0</v>
      </c>
      <c r="H6" s="185">
        <v>58</v>
      </c>
      <c r="I6" s="185">
        <v>47</v>
      </c>
      <c r="J6" s="186">
        <f>SUM(G6:I6)</f>
        <v>105</v>
      </c>
      <c r="K6" s="301">
        <v>0</v>
      </c>
      <c r="L6" s="301">
        <v>12</v>
      </c>
      <c r="M6" s="301">
        <v>43</v>
      </c>
      <c r="N6" s="302">
        <f>SUM(K6:M6)</f>
        <v>55</v>
      </c>
      <c r="O6" s="356">
        <v>0</v>
      </c>
      <c r="P6" s="356">
        <v>0</v>
      </c>
      <c r="Q6" s="356">
        <v>8</v>
      </c>
      <c r="R6" s="356">
        <v>1</v>
      </c>
      <c r="S6" s="357">
        <f>SUM(O6:R6)</f>
        <v>9</v>
      </c>
      <c r="T6" s="185">
        <v>0</v>
      </c>
      <c r="U6" s="185">
        <v>35</v>
      </c>
      <c r="V6" s="185">
        <v>158</v>
      </c>
      <c r="W6" s="185">
        <v>303</v>
      </c>
      <c r="X6" s="186">
        <f>SUM(T6:W6)</f>
        <v>496</v>
      </c>
      <c r="Y6" s="301">
        <v>0</v>
      </c>
      <c r="Z6" s="301">
        <v>0</v>
      </c>
      <c r="AA6" s="301">
        <v>3</v>
      </c>
      <c r="AB6" s="301">
        <v>20</v>
      </c>
      <c r="AC6" s="302">
        <f>SUM(Y6:AB6)</f>
        <v>23</v>
      </c>
      <c r="AD6" s="330">
        <v>0</v>
      </c>
      <c r="AE6" s="330">
        <v>0</v>
      </c>
      <c r="AF6" s="330">
        <v>2</v>
      </c>
      <c r="AG6" s="330">
        <v>0</v>
      </c>
      <c r="AH6" s="331">
        <f>SUM(AD6:AG6)</f>
        <v>2</v>
      </c>
      <c r="AI6" s="204">
        <v>0</v>
      </c>
      <c r="AJ6" s="185">
        <v>0</v>
      </c>
      <c r="AK6" s="185">
        <v>0</v>
      </c>
      <c r="AL6" s="186">
        <f>SUM(AI6:AK6)</f>
        <v>0</v>
      </c>
      <c r="AM6" s="204">
        <v>1</v>
      </c>
      <c r="AN6" s="185">
        <v>1</v>
      </c>
      <c r="AO6" s="185">
        <v>1</v>
      </c>
      <c r="AP6" s="186">
        <f>SUM(AM6:AO6)</f>
        <v>3</v>
      </c>
      <c r="AQ6" s="204">
        <v>0</v>
      </c>
      <c r="AR6" s="185">
        <v>0</v>
      </c>
      <c r="AS6" s="185">
        <v>0</v>
      </c>
      <c r="AT6" s="186">
        <f>SUM(AQ6:AS6)</f>
        <v>0</v>
      </c>
      <c r="AU6" s="187">
        <v>180</v>
      </c>
      <c r="AV6" s="185">
        <f>SUM(C6,G6,K6,O6,T6,Y6,AD6,AI6,AM6,AQ6)</f>
        <v>1</v>
      </c>
      <c r="AW6" s="185">
        <f>SUM(D6,H6,L6,P6,U6,Z6,AE6,AJ6,AN6,AR6)</f>
        <v>154</v>
      </c>
      <c r="AX6" s="185">
        <f>SUM(E6,I6,M6,Q6,V6,AA6,AF6,AK6,AO6,AS6)</f>
        <v>409</v>
      </c>
      <c r="AY6" s="185">
        <f>SUM(R6,W6,AB6,AG6,AU6)</f>
        <v>504</v>
      </c>
      <c r="AZ6" s="185">
        <f>SUM(AV6:AY6)</f>
        <v>1068</v>
      </c>
      <c r="BA6" s="185">
        <f>SUM(AW6,AX6)</f>
        <v>563</v>
      </c>
      <c r="BB6" s="185">
        <f>AV6/AW6</f>
        <v>0.006493506493506494</v>
      </c>
      <c r="BC6" s="185">
        <f>AV6/AX6</f>
        <v>0.0024449877750611247</v>
      </c>
      <c r="BD6" s="266">
        <f aca="true" t="shared" si="0" ref="BD6:BD25">AV6/BA6</f>
        <v>0.0017761989342806395</v>
      </c>
    </row>
    <row r="7" spans="1:56" ht="19.5" customHeight="1">
      <c r="A7" s="165">
        <v>2</v>
      </c>
      <c r="B7" s="132" t="s">
        <v>1</v>
      </c>
      <c r="C7" s="188">
        <v>108</v>
      </c>
      <c r="D7" s="188">
        <v>11</v>
      </c>
      <c r="E7" s="188">
        <v>24</v>
      </c>
      <c r="F7" s="186">
        <f aca="true" t="shared" si="1" ref="F7:F71">SUM(C7:E7)</f>
        <v>143</v>
      </c>
      <c r="G7" s="188">
        <v>31</v>
      </c>
      <c r="H7" s="188">
        <v>5</v>
      </c>
      <c r="I7" s="188">
        <v>2</v>
      </c>
      <c r="J7" s="186">
        <f aca="true" t="shared" si="2" ref="J7:J71">SUM(G7:I7)</f>
        <v>38</v>
      </c>
      <c r="K7" s="306">
        <v>0</v>
      </c>
      <c r="L7" s="306">
        <v>0</v>
      </c>
      <c r="M7" s="306">
        <v>5</v>
      </c>
      <c r="N7" s="302">
        <f aca="true" t="shared" si="3" ref="N7:N71">SUM(K7:M7)</f>
        <v>5</v>
      </c>
      <c r="O7" s="356">
        <v>0</v>
      </c>
      <c r="P7" s="356">
        <v>1</v>
      </c>
      <c r="Q7" s="356">
        <v>1</v>
      </c>
      <c r="R7" s="356">
        <v>0</v>
      </c>
      <c r="S7" s="357">
        <f aca="true" t="shared" si="4" ref="S7:S71">SUM(O7:R7)</f>
        <v>2</v>
      </c>
      <c r="T7" s="188">
        <v>5</v>
      </c>
      <c r="U7" s="188">
        <v>13</v>
      </c>
      <c r="V7" s="188">
        <v>26</v>
      </c>
      <c r="W7" s="188">
        <v>50</v>
      </c>
      <c r="X7" s="186">
        <f aca="true" t="shared" si="5" ref="X7:X71">SUM(T7:W7)</f>
        <v>94</v>
      </c>
      <c r="Y7" s="301">
        <v>0</v>
      </c>
      <c r="Z7" s="301">
        <v>0</v>
      </c>
      <c r="AA7" s="301">
        <v>0</v>
      </c>
      <c r="AB7" s="301">
        <v>0</v>
      </c>
      <c r="AC7" s="302">
        <f aca="true" t="shared" si="6" ref="AC7:AC26">SUM(Y7:AB7)</f>
        <v>0</v>
      </c>
      <c r="AD7" s="330">
        <v>0</v>
      </c>
      <c r="AE7" s="330">
        <v>1</v>
      </c>
      <c r="AF7" s="330">
        <v>1</v>
      </c>
      <c r="AG7" s="330">
        <v>0</v>
      </c>
      <c r="AH7" s="331">
        <f aca="true" t="shared" si="7" ref="AH7:AH26">SUM(AD7:AG7)</f>
        <v>2</v>
      </c>
      <c r="AI7" s="204">
        <v>0</v>
      </c>
      <c r="AJ7" s="185">
        <v>0</v>
      </c>
      <c r="AK7" s="185">
        <v>0</v>
      </c>
      <c r="AL7" s="186">
        <f aca="true" t="shared" si="8" ref="AL7:AL71">SUM(AI7:AK7)</f>
        <v>0</v>
      </c>
      <c r="AM7" s="204">
        <v>0</v>
      </c>
      <c r="AN7" s="185">
        <v>0</v>
      </c>
      <c r="AO7" s="185">
        <v>0</v>
      </c>
      <c r="AP7" s="186">
        <f aca="true" t="shared" si="9" ref="AP7:AP71">SUM(AM7:AO7)</f>
        <v>0</v>
      </c>
      <c r="AQ7" s="204">
        <v>0</v>
      </c>
      <c r="AR7" s="185">
        <v>0</v>
      </c>
      <c r="AS7" s="185">
        <v>0</v>
      </c>
      <c r="AT7" s="186">
        <f aca="true" t="shared" si="10" ref="AT7:AT71">SUM(AQ7:AS7)</f>
        <v>0</v>
      </c>
      <c r="AU7" s="189">
        <v>108</v>
      </c>
      <c r="AV7" s="185">
        <f aca="true" t="shared" si="11" ref="AV7:AV73">SUM(C7,G7,K7,O7,T7,Y7,AD7,AI7,AM7,AQ7)</f>
        <v>144</v>
      </c>
      <c r="AW7" s="185">
        <f aca="true" t="shared" si="12" ref="AW7:AW73">SUM(D7,H7,L7,P7,U7,Z7,AE7,AJ7,AN7,AR7)</f>
        <v>31</v>
      </c>
      <c r="AX7" s="185">
        <f aca="true" t="shared" si="13" ref="AX7:AX73">SUM(E7,I7,M7,Q7,V7,AA7,AF7,AK7,AO7,AS7)</f>
        <v>59</v>
      </c>
      <c r="AY7" s="185">
        <f aca="true" t="shared" si="14" ref="AY7:AY73">SUM(R7,W7,AB7,AG7,AU7)</f>
        <v>158</v>
      </c>
      <c r="AZ7" s="185">
        <f aca="true" t="shared" si="15" ref="AZ7:AZ73">SUM(AV7:AY7)</f>
        <v>392</v>
      </c>
      <c r="BA7" s="185">
        <f aca="true" t="shared" si="16" ref="BA7:BA72">SUM(AW7,AX7)</f>
        <v>90</v>
      </c>
      <c r="BB7" s="185">
        <f aca="true" t="shared" si="17" ref="BB7:BB84">AV7/AW7</f>
        <v>4.645161290322581</v>
      </c>
      <c r="BC7" s="185">
        <f aca="true" t="shared" si="18" ref="BC7:BC84">AV7/AX7</f>
        <v>2.440677966101695</v>
      </c>
      <c r="BD7" s="266">
        <f t="shared" si="0"/>
        <v>1.6</v>
      </c>
    </row>
    <row r="8" spans="1:56" ht="19.5" customHeight="1">
      <c r="A8" s="163">
        <v>3</v>
      </c>
      <c r="B8" s="132" t="s">
        <v>2</v>
      </c>
      <c r="C8" s="188">
        <v>51</v>
      </c>
      <c r="D8" s="188">
        <v>3</v>
      </c>
      <c r="E8" s="188">
        <v>6</v>
      </c>
      <c r="F8" s="186">
        <f t="shared" si="1"/>
        <v>60</v>
      </c>
      <c r="G8" s="188">
        <v>12</v>
      </c>
      <c r="H8" s="188">
        <v>1</v>
      </c>
      <c r="I8" s="188">
        <v>1</v>
      </c>
      <c r="J8" s="186">
        <f t="shared" si="2"/>
        <v>14</v>
      </c>
      <c r="K8" s="306">
        <v>0</v>
      </c>
      <c r="L8" s="306">
        <v>0</v>
      </c>
      <c r="M8" s="306">
        <v>0</v>
      </c>
      <c r="N8" s="302">
        <f t="shared" si="3"/>
        <v>0</v>
      </c>
      <c r="O8" s="356">
        <v>0</v>
      </c>
      <c r="P8" s="356">
        <v>0</v>
      </c>
      <c r="Q8" s="356">
        <v>0</v>
      </c>
      <c r="R8" s="356">
        <v>0</v>
      </c>
      <c r="S8" s="357">
        <f t="shared" si="4"/>
        <v>0</v>
      </c>
      <c r="T8" s="188">
        <v>0</v>
      </c>
      <c r="U8" s="188">
        <v>0</v>
      </c>
      <c r="V8" s="188">
        <v>49</v>
      </c>
      <c r="W8" s="188">
        <v>19</v>
      </c>
      <c r="X8" s="186">
        <f t="shared" si="5"/>
        <v>68</v>
      </c>
      <c r="Y8" s="301">
        <v>0</v>
      </c>
      <c r="Z8" s="301">
        <v>0</v>
      </c>
      <c r="AA8" s="301">
        <v>0</v>
      </c>
      <c r="AB8" s="301">
        <v>0</v>
      </c>
      <c r="AC8" s="302">
        <f t="shared" si="6"/>
        <v>0</v>
      </c>
      <c r="AD8" s="330">
        <v>0</v>
      </c>
      <c r="AE8" s="330">
        <v>0</v>
      </c>
      <c r="AF8" s="330">
        <v>0</v>
      </c>
      <c r="AG8" s="330">
        <v>0</v>
      </c>
      <c r="AH8" s="331">
        <f t="shared" si="7"/>
        <v>0</v>
      </c>
      <c r="AI8" s="204">
        <v>1</v>
      </c>
      <c r="AJ8" s="185">
        <v>0</v>
      </c>
      <c r="AK8" s="185">
        <v>0</v>
      </c>
      <c r="AL8" s="186">
        <f t="shared" si="8"/>
        <v>1</v>
      </c>
      <c r="AM8" s="204">
        <v>0</v>
      </c>
      <c r="AN8" s="185">
        <v>0</v>
      </c>
      <c r="AO8" s="185">
        <v>0</v>
      </c>
      <c r="AP8" s="186">
        <f t="shared" si="9"/>
        <v>0</v>
      </c>
      <c r="AQ8" s="204">
        <v>0</v>
      </c>
      <c r="AR8" s="185">
        <v>0</v>
      </c>
      <c r="AS8" s="185">
        <v>0</v>
      </c>
      <c r="AT8" s="186">
        <f t="shared" si="10"/>
        <v>0</v>
      </c>
      <c r="AU8" s="189">
        <v>10</v>
      </c>
      <c r="AV8" s="185">
        <f t="shared" si="11"/>
        <v>64</v>
      </c>
      <c r="AW8" s="185">
        <f t="shared" si="12"/>
        <v>4</v>
      </c>
      <c r="AX8" s="185">
        <f t="shared" si="13"/>
        <v>56</v>
      </c>
      <c r="AY8" s="185">
        <f t="shared" si="14"/>
        <v>29</v>
      </c>
      <c r="AZ8" s="185">
        <f t="shared" si="15"/>
        <v>153</v>
      </c>
      <c r="BA8" s="185">
        <f t="shared" si="16"/>
        <v>60</v>
      </c>
      <c r="BB8" s="185">
        <f t="shared" si="17"/>
        <v>16</v>
      </c>
      <c r="BC8" s="185">
        <f t="shared" si="18"/>
        <v>1.1428571428571428</v>
      </c>
      <c r="BD8" s="266">
        <f t="shared" si="0"/>
        <v>1.0666666666666667</v>
      </c>
    </row>
    <row r="9" spans="1:56" ht="19.5" customHeight="1">
      <c r="A9" s="165">
        <v>4</v>
      </c>
      <c r="B9" s="132" t="s">
        <v>3</v>
      </c>
      <c r="C9" s="188">
        <v>49</v>
      </c>
      <c r="D9" s="188">
        <v>15</v>
      </c>
      <c r="E9" s="188">
        <v>18</v>
      </c>
      <c r="F9" s="186">
        <f t="shared" si="1"/>
        <v>82</v>
      </c>
      <c r="G9" s="188">
        <v>19</v>
      </c>
      <c r="H9" s="188">
        <v>4</v>
      </c>
      <c r="I9" s="188">
        <v>7</v>
      </c>
      <c r="J9" s="186">
        <f t="shared" si="2"/>
        <v>30</v>
      </c>
      <c r="K9" s="306">
        <v>0</v>
      </c>
      <c r="L9" s="306">
        <v>5</v>
      </c>
      <c r="M9" s="306">
        <v>1</v>
      </c>
      <c r="N9" s="302">
        <f t="shared" si="3"/>
        <v>6</v>
      </c>
      <c r="O9" s="356">
        <v>0</v>
      </c>
      <c r="P9" s="356">
        <v>0</v>
      </c>
      <c r="Q9" s="356">
        <v>0</v>
      </c>
      <c r="R9" s="356">
        <v>0</v>
      </c>
      <c r="S9" s="357">
        <f t="shared" si="4"/>
        <v>0</v>
      </c>
      <c r="T9" s="188">
        <v>0</v>
      </c>
      <c r="U9" s="188">
        <v>8</v>
      </c>
      <c r="V9" s="188">
        <v>16</v>
      </c>
      <c r="W9" s="188">
        <v>20</v>
      </c>
      <c r="X9" s="186">
        <f t="shared" si="5"/>
        <v>44</v>
      </c>
      <c r="Y9" s="301">
        <v>0</v>
      </c>
      <c r="Z9" s="301">
        <v>0</v>
      </c>
      <c r="AA9" s="301">
        <v>0</v>
      </c>
      <c r="AB9" s="301">
        <v>0</v>
      </c>
      <c r="AC9" s="302">
        <f t="shared" si="6"/>
        <v>0</v>
      </c>
      <c r="AD9" s="330">
        <v>0</v>
      </c>
      <c r="AE9" s="330">
        <v>1</v>
      </c>
      <c r="AF9" s="330">
        <v>1</v>
      </c>
      <c r="AG9" s="330">
        <v>0</v>
      </c>
      <c r="AH9" s="331">
        <f t="shared" si="7"/>
        <v>2</v>
      </c>
      <c r="AI9" s="204">
        <v>0</v>
      </c>
      <c r="AJ9" s="185">
        <v>0</v>
      </c>
      <c r="AK9" s="185">
        <v>0</v>
      </c>
      <c r="AL9" s="186">
        <f t="shared" si="8"/>
        <v>0</v>
      </c>
      <c r="AM9" s="204">
        <v>1</v>
      </c>
      <c r="AN9" s="185">
        <v>0</v>
      </c>
      <c r="AO9" s="185">
        <v>0</v>
      </c>
      <c r="AP9" s="186">
        <f t="shared" si="9"/>
        <v>1</v>
      </c>
      <c r="AQ9" s="204">
        <v>0</v>
      </c>
      <c r="AR9" s="185">
        <v>0</v>
      </c>
      <c r="AS9" s="185">
        <v>0</v>
      </c>
      <c r="AT9" s="186">
        <f t="shared" si="10"/>
        <v>0</v>
      </c>
      <c r="AU9" s="189">
        <v>46</v>
      </c>
      <c r="AV9" s="185">
        <f t="shared" si="11"/>
        <v>69</v>
      </c>
      <c r="AW9" s="185">
        <f t="shared" si="12"/>
        <v>33</v>
      </c>
      <c r="AX9" s="185">
        <f t="shared" si="13"/>
        <v>43</v>
      </c>
      <c r="AY9" s="185">
        <f t="shared" si="14"/>
        <v>66</v>
      </c>
      <c r="AZ9" s="185">
        <f t="shared" si="15"/>
        <v>211</v>
      </c>
      <c r="BA9" s="185">
        <f t="shared" si="16"/>
        <v>76</v>
      </c>
      <c r="BB9" s="185">
        <f t="shared" si="17"/>
        <v>2.090909090909091</v>
      </c>
      <c r="BC9" s="185">
        <f t="shared" si="18"/>
        <v>1.6046511627906976</v>
      </c>
      <c r="BD9" s="266">
        <f t="shared" si="0"/>
        <v>0.9078947368421053</v>
      </c>
    </row>
    <row r="10" spans="1:56" ht="19.5" customHeight="1">
      <c r="A10" s="163">
        <v>5</v>
      </c>
      <c r="B10" s="132" t="s">
        <v>4</v>
      </c>
      <c r="C10" s="188">
        <v>87</v>
      </c>
      <c r="D10" s="188">
        <v>3</v>
      </c>
      <c r="E10" s="188">
        <v>10</v>
      </c>
      <c r="F10" s="186">
        <f t="shared" si="1"/>
        <v>100</v>
      </c>
      <c r="G10" s="188">
        <v>49</v>
      </c>
      <c r="H10" s="188">
        <v>0</v>
      </c>
      <c r="I10" s="188">
        <v>1</v>
      </c>
      <c r="J10" s="186">
        <f t="shared" si="2"/>
        <v>50</v>
      </c>
      <c r="K10" s="306">
        <v>1</v>
      </c>
      <c r="L10" s="306">
        <v>2</v>
      </c>
      <c r="M10" s="306">
        <v>16</v>
      </c>
      <c r="N10" s="302">
        <f t="shared" si="3"/>
        <v>19</v>
      </c>
      <c r="O10" s="356">
        <v>0</v>
      </c>
      <c r="P10" s="356">
        <v>0</v>
      </c>
      <c r="Q10" s="356">
        <v>0</v>
      </c>
      <c r="R10" s="356">
        <v>0</v>
      </c>
      <c r="S10" s="357">
        <f t="shared" si="4"/>
        <v>0</v>
      </c>
      <c r="T10" s="188">
        <v>2</v>
      </c>
      <c r="U10" s="188">
        <v>9</v>
      </c>
      <c r="V10" s="188">
        <v>14</v>
      </c>
      <c r="W10" s="188">
        <v>15</v>
      </c>
      <c r="X10" s="186">
        <f t="shared" si="5"/>
        <v>40</v>
      </c>
      <c r="Y10" s="301">
        <v>0</v>
      </c>
      <c r="Z10" s="301">
        <v>0</v>
      </c>
      <c r="AA10" s="301">
        <v>0</v>
      </c>
      <c r="AB10" s="301">
        <v>0</v>
      </c>
      <c r="AC10" s="302">
        <f t="shared" si="6"/>
        <v>0</v>
      </c>
      <c r="AD10" s="330">
        <v>0</v>
      </c>
      <c r="AE10" s="330">
        <v>0</v>
      </c>
      <c r="AF10" s="330">
        <v>0</v>
      </c>
      <c r="AG10" s="330">
        <v>0</v>
      </c>
      <c r="AH10" s="331">
        <f t="shared" si="7"/>
        <v>0</v>
      </c>
      <c r="AI10" s="204">
        <v>18</v>
      </c>
      <c r="AJ10" s="185">
        <v>0</v>
      </c>
      <c r="AK10" s="185">
        <v>0</v>
      </c>
      <c r="AL10" s="186">
        <f t="shared" si="8"/>
        <v>18</v>
      </c>
      <c r="AM10" s="204">
        <v>1</v>
      </c>
      <c r="AN10" s="185">
        <v>0</v>
      </c>
      <c r="AO10" s="185">
        <v>0</v>
      </c>
      <c r="AP10" s="186">
        <f t="shared" si="9"/>
        <v>1</v>
      </c>
      <c r="AQ10" s="204">
        <v>0</v>
      </c>
      <c r="AR10" s="185">
        <v>0</v>
      </c>
      <c r="AS10" s="185">
        <v>0</v>
      </c>
      <c r="AT10" s="186">
        <f t="shared" si="10"/>
        <v>0</v>
      </c>
      <c r="AU10" s="189">
        <v>12</v>
      </c>
      <c r="AV10" s="185">
        <f t="shared" si="11"/>
        <v>158</v>
      </c>
      <c r="AW10" s="185">
        <f t="shared" si="12"/>
        <v>14</v>
      </c>
      <c r="AX10" s="185">
        <f t="shared" si="13"/>
        <v>41</v>
      </c>
      <c r="AY10" s="185">
        <f t="shared" si="14"/>
        <v>27</v>
      </c>
      <c r="AZ10" s="185">
        <f t="shared" si="15"/>
        <v>240</v>
      </c>
      <c r="BA10" s="185">
        <f t="shared" si="16"/>
        <v>55</v>
      </c>
      <c r="BB10" s="185">
        <f t="shared" si="17"/>
        <v>11.285714285714286</v>
      </c>
      <c r="BC10" s="185">
        <f t="shared" si="18"/>
        <v>3.8536585365853657</v>
      </c>
      <c r="BD10" s="266">
        <f t="shared" si="0"/>
        <v>2.8727272727272726</v>
      </c>
    </row>
    <row r="11" spans="1:56" ht="19.5" customHeight="1">
      <c r="A11" s="165">
        <v>6</v>
      </c>
      <c r="B11" s="132" t="s">
        <v>5</v>
      </c>
      <c r="C11" s="188">
        <v>48</v>
      </c>
      <c r="D11" s="188">
        <v>5</v>
      </c>
      <c r="E11" s="188">
        <v>20</v>
      </c>
      <c r="F11" s="186">
        <f t="shared" si="1"/>
        <v>73</v>
      </c>
      <c r="G11" s="188">
        <v>25</v>
      </c>
      <c r="H11" s="188">
        <v>2</v>
      </c>
      <c r="I11" s="188">
        <v>6</v>
      </c>
      <c r="J11" s="186">
        <f t="shared" si="2"/>
        <v>33</v>
      </c>
      <c r="K11" s="306">
        <v>0</v>
      </c>
      <c r="L11" s="306">
        <v>2</v>
      </c>
      <c r="M11" s="306">
        <v>2</v>
      </c>
      <c r="N11" s="302">
        <f t="shared" si="3"/>
        <v>4</v>
      </c>
      <c r="O11" s="356">
        <v>0</v>
      </c>
      <c r="P11" s="356">
        <v>0</v>
      </c>
      <c r="Q11" s="356">
        <v>0</v>
      </c>
      <c r="R11" s="356">
        <v>0</v>
      </c>
      <c r="S11" s="357">
        <f t="shared" si="4"/>
        <v>0</v>
      </c>
      <c r="T11" s="188">
        <v>0</v>
      </c>
      <c r="U11" s="188">
        <v>5</v>
      </c>
      <c r="V11" s="188">
        <v>8</v>
      </c>
      <c r="W11" s="188">
        <v>13</v>
      </c>
      <c r="X11" s="186">
        <f t="shared" si="5"/>
        <v>26</v>
      </c>
      <c r="Y11" s="301">
        <v>0</v>
      </c>
      <c r="Z11" s="301">
        <v>0</v>
      </c>
      <c r="AA11" s="301">
        <v>0</v>
      </c>
      <c r="AB11" s="301">
        <v>0</v>
      </c>
      <c r="AC11" s="302">
        <f t="shared" si="6"/>
        <v>0</v>
      </c>
      <c r="AD11" s="330">
        <v>0</v>
      </c>
      <c r="AE11" s="330">
        <v>0</v>
      </c>
      <c r="AF11" s="330">
        <v>2</v>
      </c>
      <c r="AG11" s="330">
        <v>0</v>
      </c>
      <c r="AH11" s="331">
        <f t="shared" si="7"/>
        <v>2</v>
      </c>
      <c r="AI11" s="204">
        <v>0</v>
      </c>
      <c r="AJ11" s="185">
        <v>0</v>
      </c>
      <c r="AK11" s="185">
        <v>0</v>
      </c>
      <c r="AL11" s="186">
        <f t="shared" si="8"/>
        <v>0</v>
      </c>
      <c r="AM11" s="204">
        <v>0</v>
      </c>
      <c r="AN11" s="185">
        <v>0</v>
      </c>
      <c r="AO11" s="185">
        <v>0</v>
      </c>
      <c r="AP11" s="186">
        <f t="shared" si="9"/>
        <v>0</v>
      </c>
      <c r="AQ11" s="204">
        <v>0</v>
      </c>
      <c r="AR11" s="185">
        <v>0</v>
      </c>
      <c r="AS11" s="185">
        <v>0</v>
      </c>
      <c r="AT11" s="186">
        <f t="shared" si="10"/>
        <v>0</v>
      </c>
      <c r="AU11" s="189">
        <v>31</v>
      </c>
      <c r="AV11" s="185">
        <f t="shared" si="11"/>
        <v>73</v>
      </c>
      <c r="AW11" s="185">
        <f t="shared" si="12"/>
        <v>14</v>
      </c>
      <c r="AX11" s="185">
        <f t="shared" si="13"/>
        <v>38</v>
      </c>
      <c r="AY11" s="185">
        <f t="shared" si="14"/>
        <v>44</v>
      </c>
      <c r="AZ11" s="185">
        <f t="shared" si="15"/>
        <v>169</v>
      </c>
      <c r="BA11" s="185">
        <f t="shared" si="16"/>
        <v>52</v>
      </c>
      <c r="BB11" s="185">
        <f t="shared" si="17"/>
        <v>5.214285714285714</v>
      </c>
      <c r="BC11" s="185">
        <f t="shared" si="18"/>
        <v>1.9210526315789473</v>
      </c>
      <c r="BD11" s="266">
        <f t="shared" si="0"/>
        <v>1.4038461538461537</v>
      </c>
    </row>
    <row r="12" spans="1:56" ht="19.5" customHeight="1">
      <c r="A12" s="163">
        <v>7</v>
      </c>
      <c r="B12" s="132" t="s">
        <v>6</v>
      </c>
      <c r="C12" s="188">
        <v>212</v>
      </c>
      <c r="D12" s="188">
        <v>14</v>
      </c>
      <c r="E12" s="188">
        <v>38</v>
      </c>
      <c r="F12" s="186">
        <f t="shared" si="1"/>
        <v>264</v>
      </c>
      <c r="G12" s="188">
        <v>70</v>
      </c>
      <c r="H12" s="188">
        <v>7</v>
      </c>
      <c r="I12" s="188">
        <v>9</v>
      </c>
      <c r="J12" s="186">
        <f t="shared" si="2"/>
        <v>86</v>
      </c>
      <c r="K12" s="306">
        <v>0</v>
      </c>
      <c r="L12" s="306">
        <v>6</v>
      </c>
      <c r="M12" s="306">
        <v>13</v>
      </c>
      <c r="N12" s="302">
        <f t="shared" si="3"/>
        <v>19</v>
      </c>
      <c r="O12" s="356">
        <v>0</v>
      </c>
      <c r="P12" s="356">
        <v>0</v>
      </c>
      <c r="Q12" s="356">
        <v>0</v>
      </c>
      <c r="R12" s="356">
        <v>0</v>
      </c>
      <c r="S12" s="357">
        <f t="shared" si="4"/>
        <v>0</v>
      </c>
      <c r="T12" s="188">
        <v>8</v>
      </c>
      <c r="U12" s="188">
        <v>9</v>
      </c>
      <c r="V12" s="188">
        <v>32</v>
      </c>
      <c r="W12" s="188">
        <v>13</v>
      </c>
      <c r="X12" s="186">
        <f t="shared" si="5"/>
        <v>62</v>
      </c>
      <c r="Y12" s="301">
        <v>0</v>
      </c>
      <c r="Z12" s="301">
        <v>0</v>
      </c>
      <c r="AA12" s="301">
        <v>0</v>
      </c>
      <c r="AB12" s="301">
        <v>0</v>
      </c>
      <c r="AC12" s="302">
        <f t="shared" si="6"/>
        <v>0</v>
      </c>
      <c r="AD12" s="330">
        <v>0</v>
      </c>
      <c r="AE12" s="330">
        <v>0</v>
      </c>
      <c r="AF12" s="330">
        <v>0</v>
      </c>
      <c r="AG12" s="330">
        <v>0</v>
      </c>
      <c r="AH12" s="331">
        <f t="shared" si="7"/>
        <v>0</v>
      </c>
      <c r="AI12" s="204">
        <v>0</v>
      </c>
      <c r="AJ12" s="185">
        <v>0</v>
      </c>
      <c r="AK12" s="185">
        <v>0</v>
      </c>
      <c r="AL12" s="186">
        <f t="shared" si="8"/>
        <v>0</v>
      </c>
      <c r="AM12" s="204">
        <v>0</v>
      </c>
      <c r="AN12" s="185">
        <v>0</v>
      </c>
      <c r="AO12" s="185">
        <v>0</v>
      </c>
      <c r="AP12" s="186">
        <f t="shared" si="9"/>
        <v>0</v>
      </c>
      <c r="AQ12" s="204">
        <v>0</v>
      </c>
      <c r="AR12" s="185">
        <v>0</v>
      </c>
      <c r="AS12" s="185">
        <v>0</v>
      </c>
      <c r="AT12" s="186">
        <f t="shared" si="10"/>
        <v>0</v>
      </c>
      <c r="AU12" s="189">
        <v>63</v>
      </c>
      <c r="AV12" s="185">
        <f t="shared" si="11"/>
        <v>290</v>
      </c>
      <c r="AW12" s="185">
        <f t="shared" si="12"/>
        <v>36</v>
      </c>
      <c r="AX12" s="185">
        <f t="shared" si="13"/>
        <v>92</v>
      </c>
      <c r="AY12" s="185">
        <f t="shared" si="14"/>
        <v>76</v>
      </c>
      <c r="AZ12" s="185">
        <f t="shared" si="15"/>
        <v>494</v>
      </c>
      <c r="BA12" s="185">
        <f t="shared" si="16"/>
        <v>128</v>
      </c>
      <c r="BB12" s="185">
        <f t="shared" si="17"/>
        <v>8.055555555555555</v>
      </c>
      <c r="BC12" s="185">
        <f t="shared" si="18"/>
        <v>3.152173913043478</v>
      </c>
      <c r="BD12" s="266">
        <f t="shared" si="0"/>
        <v>2.265625</v>
      </c>
    </row>
    <row r="13" spans="1:56" ht="19.5" customHeight="1">
      <c r="A13" s="165">
        <v>8</v>
      </c>
      <c r="B13" s="132" t="s">
        <v>7</v>
      </c>
      <c r="C13" s="188">
        <v>195</v>
      </c>
      <c r="D13" s="188">
        <v>22</v>
      </c>
      <c r="E13" s="188">
        <v>51</v>
      </c>
      <c r="F13" s="186">
        <f t="shared" si="1"/>
        <v>268</v>
      </c>
      <c r="G13" s="188">
        <v>50</v>
      </c>
      <c r="H13" s="188">
        <v>3</v>
      </c>
      <c r="I13" s="188">
        <v>3</v>
      </c>
      <c r="J13" s="186">
        <f t="shared" si="2"/>
        <v>56</v>
      </c>
      <c r="K13" s="306">
        <v>24</v>
      </c>
      <c r="L13" s="306">
        <v>17</v>
      </c>
      <c r="M13" s="306">
        <v>82</v>
      </c>
      <c r="N13" s="302">
        <f t="shared" si="3"/>
        <v>123</v>
      </c>
      <c r="O13" s="356">
        <v>0</v>
      </c>
      <c r="P13" s="356">
        <v>0</v>
      </c>
      <c r="Q13" s="356">
        <v>0</v>
      </c>
      <c r="R13" s="356">
        <v>0</v>
      </c>
      <c r="S13" s="357">
        <f t="shared" si="4"/>
        <v>0</v>
      </c>
      <c r="T13" s="188">
        <v>1</v>
      </c>
      <c r="U13" s="188">
        <v>18</v>
      </c>
      <c r="V13" s="188">
        <v>79</v>
      </c>
      <c r="W13" s="188">
        <v>23</v>
      </c>
      <c r="X13" s="186">
        <f t="shared" si="5"/>
        <v>121</v>
      </c>
      <c r="Y13" s="301">
        <v>0</v>
      </c>
      <c r="Z13" s="301">
        <v>0</v>
      </c>
      <c r="AA13" s="301">
        <v>0</v>
      </c>
      <c r="AB13" s="301">
        <v>0</v>
      </c>
      <c r="AC13" s="302">
        <f t="shared" si="6"/>
        <v>0</v>
      </c>
      <c r="AD13" s="330">
        <v>2</v>
      </c>
      <c r="AE13" s="330">
        <v>1</v>
      </c>
      <c r="AF13" s="330">
        <v>1</v>
      </c>
      <c r="AG13" s="330">
        <v>0</v>
      </c>
      <c r="AH13" s="331">
        <f t="shared" si="7"/>
        <v>4</v>
      </c>
      <c r="AI13" s="204">
        <v>0</v>
      </c>
      <c r="AJ13" s="185">
        <v>0</v>
      </c>
      <c r="AK13" s="185">
        <v>0</v>
      </c>
      <c r="AL13" s="186">
        <f t="shared" si="8"/>
        <v>0</v>
      </c>
      <c r="AM13" s="204">
        <v>1</v>
      </c>
      <c r="AN13" s="185">
        <v>0</v>
      </c>
      <c r="AO13" s="185">
        <v>0</v>
      </c>
      <c r="AP13" s="186">
        <f t="shared" si="9"/>
        <v>1</v>
      </c>
      <c r="AQ13" s="204">
        <v>11</v>
      </c>
      <c r="AR13" s="185">
        <v>0</v>
      </c>
      <c r="AS13" s="185">
        <v>0</v>
      </c>
      <c r="AT13" s="186">
        <f t="shared" si="10"/>
        <v>11</v>
      </c>
      <c r="AU13" s="189">
        <v>36</v>
      </c>
      <c r="AV13" s="185">
        <f t="shared" si="11"/>
        <v>284</v>
      </c>
      <c r="AW13" s="185">
        <f t="shared" si="12"/>
        <v>61</v>
      </c>
      <c r="AX13" s="185">
        <f t="shared" si="13"/>
        <v>216</v>
      </c>
      <c r="AY13" s="185">
        <f t="shared" si="14"/>
        <v>59</v>
      </c>
      <c r="AZ13" s="185">
        <f t="shared" si="15"/>
        <v>620</v>
      </c>
      <c r="BA13" s="185">
        <f t="shared" si="16"/>
        <v>277</v>
      </c>
      <c r="BB13" s="185">
        <f t="shared" si="17"/>
        <v>4.655737704918033</v>
      </c>
      <c r="BC13" s="185">
        <f t="shared" si="18"/>
        <v>1.3148148148148149</v>
      </c>
      <c r="BD13" s="266">
        <f t="shared" si="0"/>
        <v>1.0252707581227436</v>
      </c>
    </row>
    <row r="14" spans="1:56" ht="19.5" customHeight="1">
      <c r="A14" s="163">
        <v>9</v>
      </c>
      <c r="B14" s="132" t="s">
        <v>9</v>
      </c>
      <c r="C14" s="188">
        <f>SUM(C15:C16)</f>
        <v>262</v>
      </c>
      <c r="D14" s="188">
        <f>SUM(D15:D16)</f>
        <v>7</v>
      </c>
      <c r="E14" s="188">
        <f>SUM(E15:E16)</f>
        <v>30</v>
      </c>
      <c r="F14" s="186">
        <f t="shared" si="1"/>
        <v>299</v>
      </c>
      <c r="G14" s="188">
        <f>SUM(G15:G16)</f>
        <v>86</v>
      </c>
      <c r="H14" s="188">
        <f>SUM(H15:H16)</f>
        <v>1</v>
      </c>
      <c r="I14" s="188">
        <f>SUM(I15:I16)</f>
        <v>0</v>
      </c>
      <c r="J14" s="186">
        <f t="shared" si="2"/>
        <v>87</v>
      </c>
      <c r="K14" s="306">
        <f aca="true" t="shared" si="19" ref="K14:R14">SUM(K15:K16)</f>
        <v>80</v>
      </c>
      <c r="L14" s="306">
        <f t="shared" si="19"/>
        <v>12</v>
      </c>
      <c r="M14" s="306">
        <f t="shared" si="19"/>
        <v>55</v>
      </c>
      <c r="N14" s="306">
        <f t="shared" si="19"/>
        <v>147</v>
      </c>
      <c r="O14" s="356">
        <f t="shared" si="19"/>
        <v>0</v>
      </c>
      <c r="P14" s="356">
        <f t="shared" si="19"/>
        <v>0</v>
      </c>
      <c r="Q14" s="356">
        <f t="shared" si="19"/>
        <v>0</v>
      </c>
      <c r="R14" s="356">
        <f t="shared" si="19"/>
        <v>0</v>
      </c>
      <c r="S14" s="357">
        <f t="shared" si="4"/>
        <v>0</v>
      </c>
      <c r="T14" s="188">
        <f>SUM(T15:T16)</f>
        <v>138</v>
      </c>
      <c r="U14" s="188">
        <f>SUM(U15:U16)</f>
        <v>19</v>
      </c>
      <c r="V14" s="188">
        <f>SUM(V15:V16)</f>
        <v>62</v>
      </c>
      <c r="W14" s="188">
        <f>SUM(W15:W16)</f>
        <v>73</v>
      </c>
      <c r="X14" s="188">
        <f>SUM(X15:X16)</f>
        <v>292</v>
      </c>
      <c r="Y14" s="301">
        <v>0</v>
      </c>
      <c r="Z14" s="301">
        <v>0</v>
      </c>
      <c r="AA14" s="301">
        <v>0</v>
      </c>
      <c r="AB14" s="301">
        <v>0</v>
      </c>
      <c r="AC14" s="302">
        <f t="shared" si="6"/>
        <v>0</v>
      </c>
      <c r="AD14" s="330">
        <v>0</v>
      </c>
      <c r="AE14" s="330">
        <v>0</v>
      </c>
      <c r="AF14" s="330">
        <v>0</v>
      </c>
      <c r="AG14" s="330">
        <v>0</v>
      </c>
      <c r="AH14" s="331">
        <f t="shared" si="7"/>
        <v>0</v>
      </c>
      <c r="AI14" s="204">
        <f>SUM(AI15:AI16)</f>
        <v>54</v>
      </c>
      <c r="AJ14" s="185">
        <v>0</v>
      </c>
      <c r="AK14" s="185">
        <v>0</v>
      </c>
      <c r="AL14" s="186">
        <f t="shared" si="8"/>
        <v>54</v>
      </c>
      <c r="AM14" s="204">
        <f>SUM(AM15:AM16)</f>
        <v>8</v>
      </c>
      <c r="AN14" s="204">
        <f>SUM(AN15:AN16)</f>
        <v>0</v>
      </c>
      <c r="AO14" s="204">
        <f>SUM(AO15:AO16)</f>
        <v>0</v>
      </c>
      <c r="AP14" s="204">
        <f>SUM(AP15:AP16)</f>
        <v>8</v>
      </c>
      <c r="AQ14" s="204">
        <v>0</v>
      </c>
      <c r="AR14" s="185">
        <v>0</v>
      </c>
      <c r="AS14" s="185">
        <v>0</v>
      </c>
      <c r="AT14" s="186">
        <f t="shared" si="10"/>
        <v>0</v>
      </c>
      <c r="AU14" s="189">
        <f>SUM(AU15:AU16)</f>
        <v>47</v>
      </c>
      <c r="AV14" s="185">
        <f t="shared" si="11"/>
        <v>628</v>
      </c>
      <c r="AW14" s="185">
        <f t="shared" si="12"/>
        <v>39</v>
      </c>
      <c r="AX14" s="185">
        <f t="shared" si="13"/>
        <v>147</v>
      </c>
      <c r="AY14" s="185">
        <f t="shared" si="14"/>
        <v>120</v>
      </c>
      <c r="AZ14" s="185">
        <f t="shared" si="15"/>
        <v>934</v>
      </c>
      <c r="BA14" s="185">
        <f t="shared" si="16"/>
        <v>186</v>
      </c>
      <c r="BB14" s="185">
        <f t="shared" si="17"/>
        <v>16.102564102564102</v>
      </c>
      <c r="BC14" s="185">
        <f t="shared" si="18"/>
        <v>4.272108843537415</v>
      </c>
      <c r="BD14" s="266">
        <f t="shared" si="0"/>
        <v>3.3763440860215055</v>
      </c>
    </row>
    <row r="15" spans="1:56" ht="19.5" customHeight="1">
      <c r="A15" s="165"/>
      <c r="B15" s="132" t="s">
        <v>174</v>
      </c>
      <c r="C15" s="188">
        <v>66</v>
      </c>
      <c r="D15" s="188">
        <v>4</v>
      </c>
      <c r="E15" s="188">
        <v>30</v>
      </c>
      <c r="F15" s="186">
        <f t="shared" si="1"/>
        <v>100</v>
      </c>
      <c r="G15" s="188">
        <v>38</v>
      </c>
      <c r="H15" s="188">
        <v>1</v>
      </c>
      <c r="I15" s="188">
        <v>0</v>
      </c>
      <c r="J15" s="186">
        <f t="shared" si="2"/>
        <v>39</v>
      </c>
      <c r="K15" s="306">
        <v>0</v>
      </c>
      <c r="L15" s="306">
        <v>2</v>
      </c>
      <c r="M15" s="306">
        <v>14</v>
      </c>
      <c r="N15" s="302">
        <f t="shared" si="3"/>
        <v>16</v>
      </c>
      <c r="O15" s="356">
        <v>0</v>
      </c>
      <c r="P15" s="356">
        <v>0</v>
      </c>
      <c r="Q15" s="356">
        <v>0</v>
      </c>
      <c r="R15" s="356">
        <v>0</v>
      </c>
      <c r="S15" s="357">
        <f t="shared" si="4"/>
        <v>0</v>
      </c>
      <c r="T15" s="188">
        <v>0</v>
      </c>
      <c r="U15" s="188">
        <v>1</v>
      </c>
      <c r="V15" s="188">
        <v>4</v>
      </c>
      <c r="W15" s="188">
        <v>26</v>
      </c>
      <c r="X15" s="186">
        <f t="shared" si="5"/>
        <v>31</v>
      </c>
      <c r="Y15" s="301">
        <v>0</v>
      </c>
      <c r="Z15" s="301">
        <v>0</v>
      </c>
      <c r="AA15" s="301">
        <v>0</v>
      </c>
      <c r="AB15" s="301">
        <v>0</v>
      </c>
      <c r="AC15" s="302">
        <f t="shared" si="6"/>
        <v>0</v>
      </c>
      <c r="AD15" s="330">
        <v>0</v>
      </c>
      <c r="AE15" s="330">
        <v>0</v>
      </c>
      <c r="AF15" s="330">
        <v>0</v>
      </c>
      <c r="AG15" s="330">
        <v>0</v>
      </c>
      <c r="AH15" s="331">
        <f t="shared" si="7"/>
        <v>0</v>
      </c>
      <c r="AI15" s="204">
        <v>0</v>
      </c>
      <c r="AJ15" s="185">
        <v>0</v>
      </c>
      <c r="AK15" s="185">
        <v>0</v>
      </c>
      <c r="AL15" s="186">
        <f t="shared" si="8"/>
        <v>0</v>
      </c>
      <c r="AM15" s="204">
        <v>7</v>
      </c>
      <c r="AN15" s="185">
        <v>0</v>
      </c>
      <c r="AO15" s="185">
        <v>0</v>
      </c>
      <c r="AP15" s="186">
        <f t="shared" si="9"/>
        <v>7</v>
      </c>
      <c r="AQ15" s="204">
        <v>0</v>
      </c>
      <c r="AR15" s="185">
        <v>0</v>
      </c>
      <c r="AS15" s="185">
        <v>0</v>
      </c>
      <c r="AT15" s="186">
        <f t="shared" si="10"/>
        <v>0</v>
      </c>
      <c r="AU15" s="189">
        <v>47</v>
      </c>
      <c r="AV15" s="185">
        <f t="shared" si="11"/>
        <v>111</v>
      </c>
      <c r="AW15" s="185">
        <f t="shared" si="12"/>
        <v>8</v>
      </c>
      <c r="AX15" s="185">
        <f t="shared" si="13"/>
        <v>48</v>
      </c>
      <c r="AY15" s="185">
        <f t="shared" si="14"/>
        <v>73</v>
      </c>
      <c r="AZ15" s="185">
        <f t="shared" si="15"/>
        <v>240</v>
      </c>
      <c r="BA15" s="185">
        <f t="shared" si="16"/>
        <v>56</v>
      </c>
      <c r="BB15" s="185">
        <f t="shared" si="17"/>
        <v>13.875</v>
      </c>
      <c r="BC15" s="185">
        <f t="shared" si="18"/>
        <v>2.3125</v>
      </c>
      <c r="BD15" s="266">
        <f t="shared" si="0"/>
        <v>1.9821428571428572</v>
      </c>
    </row>
    <row r="16" spans="1:56" ht="19.5" customHeight="1">
      <c r="A16" s="165"/>
      <c r="B16" s="132" t="s">
        <v>175</v>
      </c>
      <c r="C16" s="188">
        <v>196</v>
      </c>
      <c r="D16" s="188">
        <v>3</v>
      </c>
      <c r="E16" s="188">
        <v>0</v>
      </c>
      <c r="F16" s="186">
        <f t="shared" si="1"/>
        <v>199</v>
      </c>
      <c r="G16" s="188">
        <v>48</v>
      </c>
      <c r="H16" s="188">
        <v>0</v>
      </c>
      <c r="I16" s="188">
        <v>0</v>
      </c>
      <c r="J16" s="186">
        <f t="shared" si="2"/>
        <v>48</v>
      </c>
      <c r="K16" s="306">
        <v>80</v>
      </c>
      <c r="L16" s="306">
        <v>10</v>
      </c>
      <c r="M16" s="306">
        <v>41</v>
      </c>
      <c r="N16" s="302">
        <f t="shared" si="3"/>
        <v>131</v>
      </c>
      <c r="O16" s="356">
        <v>0</v>
      </c>
      <c r="P16" s="356">
        <v>0</v>
      </c>
      <c r="Q16" s="356">
        <v>0</v>
      </c>
      <c r="R16" s="356">
        <v>0</v>
      </c>
      <c r="S16" s="357">
        <f t="shared" si="4"/>
        <v>0</v>
      </c>
      <c r="T16" s="188">
        <v>138</v>
      </c>
      <c r="U16" s="188">
        <v>18</v>
      </c>
      <c r="V16" s="188">
        <v>58</v>
      </c>
      <c r="W16" s="188">
        <v>47</v>
      </c>
      <c r="X16" s="186">
        <f t="shared" si="5"/>
        <v>261</v>
      </c>
      <c r="Y16" s="301">
        <v>0</v>
      </c>
      <c r="Z16" s="301">
        <v>0</v>
      </c>
      <c r="AA16" s="301">
        <v>0</v>
      </c>
      <c r="AB16" s="301">
        <v>0</v>
      </c>
      <c r="AC16" s="302">
        <f t="shared" si="6"/>
        <v>0</v>
      </c>
      <c r="AD16" s="330">
        <v>0</v>
      </c>
      <c r="AE16" s="330">
        <v>0</v>
      </c>
      <c r="AF16" s="330">
        <v>0</v>
      </c>
      <c r="AG16" s="330">
        <v>0</v>
      </c>
      <c r="AH16" s="331">
        <f t="shared" si="7"/>
        <v>0</v>
      </c>
      <c r="AI16" s="204">
        <v>54</v>
      </c>
      <c r="AJ16" s="185">
        <v>0</v>
      </c>
      <c r="AK16" s="185">
        <v>0</v>
      </c>
      <c r="AL16" s="186">
        <f t="shared" si="8"/>
        <v>54</v>
      </c>
      <c r="AM16" s="204">
        <v>1</v>
      </c>
      <c r="AN16" s="185">
        <v>0</v>
      </c>
      <c r="AO16" s="185">
        <v>0</v>
      </c>
      <c r="AP16" s="186">
        <f t="shared" si="9"/>
        <v>1</v>
      </c>
      <c r="AQ16" s="204">
        <v>0</v>
      </c>
      <c r="AR16" s="185">
        <v>0</v>
      </c>
      <c r="AS16" s="185">
        <v>0</v>
      </c>
      <c r="AT16" s="186">
        <f t="shared" si="10"/>
        <v>0</v>
      </c>
      <c r="AU16" s="189">
        <v>0</v>
      </c>
      <c r="AV16" s="185">
        <f t="shared" si="11"/>
        <v>517</v>
      </c>
      <c r="AW16" s="185">
        <f t="shared" si="12"/>
        <v>31</v>
      </c>
      <c r="AX16" s="185">
        <f t="shared" si="13"/>
        <v>99</v>
      </c>
      <c r="AY16" s="185">
        <f t="shared" si="14"/>
        <v>47</v>
      </c>
      <c r="AZ16" s="185">
        <f t="shared" si="15"/>
        <v>694</v>
      </c>
      <c r="BA16" s="185">
        <f t="shared" si="16"/>
        <v>130</v>
      </c>
      <c r="BB16" s="185">
        <f t="shared" si="17"/>
        <v>16.677419354838708</v>
      </c>
      <c r="BC16" s="185">
        <f t="shared" si="18"/>
        <v>5.222222222222222</v>
      </c>
      <c r="BD16" s="266">
        <f t="shared" si="0"/>
        <v>3.976923076923077</v>
      </c>
    </row>
    <row r="17" spans="1:56" ht="19.5" customHeight="1">
      <c r="A17" s="165">
        <v>10</v>
      </c>
      <c r="B17" s="132" t="s">
        <v>10</v>
      </c>
      <c r="C17" s="188">
        <v>64</v>
      </c>
      <c r="D17" s="188">
        <v>2</v>
      </c>
      <c r="E17" s="188">
        <v>9</v>
      </c>
      <c r="F17" s="186">
        <f t="shared" si="1"/>
        <v>75</v>
      </c>
      <c r="G17" s="188">
        <v>23</v>
      </c>
      <c r="H17" s="188">
        <v>1</v>
      </c>
      <c r="I17" s="188">
        <v>2</v>
      </c>
      <c r="J17" s="186">
        <f t="shared" si="2"/>
        <v>26</v>
      </c>
      <c r="K17" s="306">
        <v>0</v>
      </c>
      <c r="L17" s="306">
        <v>1</v>
      </c>
      <c r="M17" s="306">
        <v>2</v>
      </c>
      <c r="N17" s="302">
        <f t="shared" si="3"/>
        <v>3</v>
      </c>
      <c r="O17" s="356">
        <v>0</v>
      </c>
      <c r="P17" s="356">
        <v>0</v>
      </c>
      <c r="Q17" s="356">
        <v>0</v>
      </c>
      <c r="R17" s="356">
        <v>0</v>
      </c>
      <c r="S17" s="357">
        <f t="shared" si="4"/>
        <v>0</v>
      </c>
      <c r="T17" s="188">
        <v>0</v>
      </c>
      <c r="U17" s="188">
        <v>12</v>
      </c>
      <c r="V17" s="188">
        <v>39</v>
      </c>
      <c r="W17" s="188">
        <v>8</v>
      </c>
      <c r="X17" s="186">
        <f t="shared" si="5"/>
        <v>59</v>
      </c>
      <c r="Y17" s="301">
        <v>0</v>
      </c>
      <c r="Z17" s="301">
        <v>0</v>
      </c>
      <c r="AA17" s="301">
        <v>0</v>
      </c>
      <c r="AB17" s="301">
        <v>0</v>
      </c>
      <c r="AC17" s="302">
        <f t="shared" si="6"/>
        <v>0</v>
      </c>
      <c r="AD17" s="330">
        <v>0</v>
      </c>
      <c r="AE17" s="330">
        <v>0</v>
      </c>
      <c r="AF17" s="330">
        <v>0</v>
      </c>
      <c r="AG17" s="330">
        <v>0</v>
      </c>
      <c r="AH17" s="331">
        <f t="shared" si="7"/>
        <v>0</v>
      </c>
      <c r="AI17" s="204">
        <v>0</v>
      </c>
      <c r="AJ17" s="185">
        <v>0</v>
      </c>
      <c r="AK17" s="185">
        <v>0</v>
      </c>
      <c r="AL17" s="186">
        <f t="shared" si="8"/>
        <v>0</v>
      </c>
      <c r="AM17" s="204">
        <v>1</v>
      </c>
      <c r="AN17" s="185">
        <v>0</v>
      </c>
      <c r="AO17" s="185">
        <v>0</v>
      </c>
      <c r="AP17" s="186">
        <f t="shared" si="9"/>
        <v>1</v>
      </c>
      <c r="AQ17" s="204">
        <v>0</v>
      </c>
      <c r="AR17" s="185">
        <v>0</v>
      </c>
      <c r="AS17" s="185">
        <v>0</v>
      </c>
      <c r="AT17" s="186">
        <f t="shared" si="10"/>
        <v>0</v>
      </c>
      <c r="AU17" s="189">
        <v>12</v>
      </c>
      <c r="AV17" s="185">
        <f t="shared" si="11"/>
        <v>88</v>
      </c>
      <c r="AW17" s="185">
        <f t="shared" si="12"/>
        <v>16</v>
      </c>
      <c r="AX17" s="185">
        <f t="shared" si="13"/>
        <v>52</v>
      </c>
      <c r="AY17" s="185">
        <f t="shared" si="14"/>
        <v>20</v>
      </c>
      <c r="AZ17" s="185">
        <f t="shared" si="15"/>
        <v>176</v>
      </c>
      <c r="BA17" s="185">
        <f t="shared" si="16"/>
        <v>68</v>
      </c>
      <c r="BB17" s="185">
        <f t="shared" si="17"/>
        <v>5.5</v>
      </c>
      <c r="BC17" s="185">
        <f t="shared" si="18"/>
        <v>1.6923076923076923</v>
      </c>
      <c r="BD17" s="266">
        <f t="shared" si="0"/>
        <v>1.2941176470588236</v>
      </c>
    </row>
    <row r="18" spans="1:56" ht="19.5" customHeight="1">
      <c r="A18" s="165">
        <v>11</v>
      </c>
      <c r="B18" s="132" t="s">
        <v>11</v>
      </c>
      <c r="C18" s="188">
        <v>41</v>
      </c>
      <c r="D18" s="188">
        <v>6</v>
      </c>
      <c r="E18" s="188">
        <v>12</v>
      </c>
      <c r="F18" s="186">
        <f t="shared" si="1"/>
        <v>59</v>
      </c>
      <c r="G18" s="188">
        <v>31</v>
      </c>
      <c r="H18" s="188">
        <v>2</v>
      </c>
      <c r="I18" s="188">
        <v>2</v>
      </c>
      <c r="J18" s="186">
        <f t="shared" si="2"/>
        <v>35</v>
      </c>
      <c r="K18" s="306">
        <v>0</v>
      </c>
      <c r="L18" s="306">
        <v>0</v>
      </c>
      <c r="M18" s="306">
        <v>0</v>
      </c>
      <c r="N18" s="302">
        <f t="shared" si="3"/>
        <v>0</v>
      </c>
      <c r="O18" s="356">
        <v>0</v>
      </c>
      <c r="P18" s="356">
        <v>0</v>
      </c>
      <c r="Q18" s="356">
        <v>0</v>
      </c>
      <c r="R18" s="356">
        <v>0</v>
      </c>
      <c r="S18" s="357">
        <f t="shared" si="4"/>
        <v>0</v>
      </c>
      <c r="T18" s="188">
        <v>0</v>
      </c>
      <c r="U18" s="188">
        <v>3</v>
      </c>
      <c r="V18" s="188">
        <v>19</v>
      </c>
      <c r="W18" s="188">
        <v>0</v>
      </c>
      <c r="X18" s="186">
        <f t="shared" si="5"/>
        <v>22</v>
      </c>
      <c r="Y18" s="301">
        <v>0</v>
      </c>
      <c r="Z18" s="301">
        <v>0</v>
      </c>
      <c r="AA18" s="301">
        <v>0</v>
      </c>
      <c r="AB18" s="301">
        <v>0</v>
      </c>
      <c r="AC18" s="302">
        <f t="shared" si="6"/>
        <v>0</v>
      </c>
      <c r="AD18" s="330">
        <v>0</v>
      </c>
      <c r="AE18" s="330">
        <v>0</v>
      </c>
      <c r="AF18" s="330">
        <v>0</v>
      </c>
      <c r="AG18" s="330">
        <v>0</v>
      </c>
      <c r="AH18" s="331">
        <f t="shared" si="7"/>
        <v>0</v>
      </c>
      <c r="AI18" s="204">
        <v>0</v>
      </c>
      <c r="AJ18" s="185">
        <v>0</v>
      </c>
      <c r="AK18" s="185">
        <v>0</v>
      </c>
      <c r="AL18" s="186">
        <f t="shared" si="8"/>
        <v>0</v>
      </c>
      <c r="AM18" s="204">
        <v>11</v>
      </c>
      <c r="AN18" s="185">
        <v>0</v>
      </c>
      <c r="AO18" s="185">
        <v>0</v>
      </c>
      <c r="AP18" s="186">
        <f t="shared" si="9"/>
        <v>11</v>
      </c>
      <c r="AQ18" s="204">
        <v>0</v>
      </c>
      <c r="AR18" s="185">
        <v>0</v>
      </c>
      <c r="AS18" s="185">
        <v>0</v>
      </c>
      <c r="AT18" s="186">
        <f t="shared" si="10"/>
        <v>0</v>
      </c>
      <c r="AU18" s="189">
        <v>12</v>
      </c>
      <c r="AV18" s="185">
        <f t="shared" si="11"/>
        <v>83</v>
      </c>
      <c r="AW18" s="185">
        <f t="shared" si="12"/>
        <v>11</v>
      </c>
      <c r="AX18" s="185">
        <f t="shared" si="13"/>
        <v>33</v>
      </c>
      <c r="AY18" s="185">
        <f t="shared" si="14"/>
        <v>12</v>
      </c>
      <c r="AZ18" s="185">
        <f t="shared" si="15"/>
        <v>139</v>
      </c>
      <c r="BA18" s="185">
        <f t="shared" si="16"/>
        <v>44</v>
      </c>
      <c r="BB18" s="185">
        <f t="shared" si="17"/>
        <v>7.545454545454546</v>
      </c>
      <c r="BC18" s="185">
        <f t="shared" si="18"/>
        <v>2.515151515151515</v>
      </c>
      <c r="BD18" s="266">
        <f t="shared" si="0"/>
        <v>1.8863636363636365</v>
      </c>
    </row>
    <row r="19" spans="1:56" ht="19.5" customHeight="1">
      <c r="A19" s="165">
        <v>12</v>
      </c>
      <c r="B19" s="132" t="s">
        <v>12</v>
      </c>
      <c r="C19" s="188">
        <v>91</v>
      </c>
      <c r="D19" s="188">
        <v>44</v>
      </c>
      <c r="E19" s="188">
        <v>35</v>
      </c>
      <c r="F19" s="186">
        <f t="shared" si="1"/>
        <v>170</v>
      </c>
      <c r="G19" s="188">
        <v>33</v>
      </c>
      <c r="H19" s="188">
        <v>8</v>
      </c>
      <c r="I19" s="188">
        <v>5</v>
      </c>
      <c r="J19" s="186">
        <f t="shared" si="2"/>
        <v>46</v>
      </c>
      <c r="K19" s="306">
        <v>0</v>
      </c>
      <c r="L19" s="306">
        <v>18</v>
      </c>
      <c r="M19" s="306">
        <v>9</v>
      </c>
      <c r="N19" s="302">
        <f t="shared" si="3"/>
        <v>27</v>
      </c>
      <c r="O19" s="356">
        <v>0</v>
      </c>
      <c r="P19" s="356">
        <v>0</v>
      </c>
      <c r="Q19" s="356">
        <v>0</v>
      </c>
      <c r="R19" s="356">
        <v>0</v>
      </c>
      <c r="S19" s="357">
        <f t="shared" si="4"/>
        <v>0</v>
      </c>
      <c r="T19" s="188">
        <v>0</v>
      </c>
      <c r="U19" s="188">
        <v>40</v>
      </c>
      <c r="V19" s="188">
        <v>18</v>
      </c>
      <c r="W19" s="188">
        <v>57</v>
      </c>
      <c r="X19" s="186">
        <f t="shared" si="5"/>
        <v>115</v>
      </c>
      <c r="Y19" s="301">
        <v>0</v>
      </c>
      <c r="Z19" s="301">
        <v>0</v>
      </c>
      <c r="AA19" s="301">
        <v>0</v>
      </c>
      <c r="AB19" s="301">
        <v>0</v>
      </c>
      <c r="AC19" s="302">
        <f t="shared" si="6"/>
        <v>0</v>
      </c>
      <c r="AD19" s="330">
        <v>0</v>
      </c>
      <c r="AE19" s="330">
        <v>0</v>
      </c>
      <c r="AF19" s="330">
        <v>2</v>
      </c>
      <c r="AG19" s="330">
        <v>0</v>
      </c>
      <c r="AH19" s="331">
        <f t="shared" si="7"/>
        <v>2</v>
      </c>
      <c r="AI19" s="204">
        <v>0</v>
      </c>
      <c r="AJ19" s="185">
        <v>0</v>
      </c>
      <c r="AK19" s="185">
        <v>0</v>
      </c>
      <c r="AL19" s="186">
        <f t="shared" si="8"/>
        <v>0</v>
      </c>
      <c r="AM19" s="204">
        <v>0</v>
      </c>
      <c r="AN19" s="185">
        <v>0</v>
      </c>
      <c r="AO19" s="185">
        <v>0</v>
      </c>
      <c r="AP19" s="186">
        <f t="shared" si="9"/>
        <v>0</v>
      </c>
      <c r="AQ19" s="204">
        <v>0</v>
      </c>
      <c r="AR19" s="185">
        <v>0</v>
      </c>
      <c r="AS19" s="185">
        <v>0</v>
      </c>
      <c r="AT19" s="186">
        <f t="shared" si="10"/>
        <v>0</v>
      </c>
      <c r="AU19" s="189">
        <v>30</v>
      </c>
      <c r="AV19" s="185">
        <f t="shared" si="11"/>
        <v>124</v>
      </c>
      <c r="AW19" s="185">
        <f t="shared" si="12"/>
        <v>110</v>
      </c>
      <c r="AX19" s="185">
        <f t="shared" si="13"/>
        <v>69</v>
      </c>
      <c r="AY19" s="185">
        <f t="shared" si="14"/>
        <v>87</v>
      </c>
      <c r="AZ19" s="185">
        <f t="shared" si="15"/>
        <v>390</v>
      </c>
      <c r="BA19" s="185">
        <f t="shared" si="16"/>
        <v>179</v>
      </c>
      <c r="BB19" s="185">
        <f t="shared" si="17"/>
        <v>1.1272727272727272</v>
      </c>
      <c r="BC19" s="185">
        <f t="shared" si="18"/>
        <v>1.7971014492753623</v>
      </c>
      <c r="BD19" s="266">
        <f t="shared" si="0"/>
        <v>0.6927374301675978</v>
      </c>
    </row>
    <row r="20" spans="1:56" ht="19.5" customHeight="1">
      <c r="A20" s="165">
        <v>13</v>
      </c>
      <c r="B20" s="132" t="s">
        <v>13</v>
      </c>
      <c r="C20" s="188">
        <v>64</v>
      </c>
      <c r="D20" s="188">
        <v>3</v>
      </c>
      <c r="E20" s="188">
        <v>21</v>
      </c>
      <c r="F20" s="186">
        <f t="shared" si="1"/>
        <v>88</v>
      </c>
      <c r="G20" s="188">
        <v>24</v>
      </c>
      <c r="H20" s="188">
        <v>2</v>
      </c>
      <c r="I20" s="188">
        <v>1</v>
      </c>
      <c r="J20" s="186">
        <f t="shared" si="2"/>
        <v>27</v>
      </c>
      <c r="K20" s="306">
        <v>1</v>
      </c>
      <c r="L20" s="306">
        <v>12</v>
      </c>
      <c r="M20" s="306">
        <v>23</v>
      </c>
      <c r="N20" s="302">
        <f t="shared" si="3"/>
        <v>36</v>
      </c>
      <c r="O20" s="356">
        <v>0</v>
      </c>
      <c r="P20" s="356">
        <v>0</v>
      </c>
      <c r="Q20" s="356">
        <v>0</v>
      </c>
      <c r="R20" s="356">
        <v>0</v>
      </c>
      <c r="S20" s="357">
        <f t="shared" si="4"/>
        <v>0</v>
      </c>
      <c r="T20" s="188">
        <v>0</v>
      </c>
      <c r="U20" s="188">
        <v>6</v>
      </c>
      <c r="V20" s="188">
        <v>12</v>
      </c>
      <c r="W20" s="188">
        <v>13</v>
      </c>
      <c r="X20" s="186">
        <f t="shared" si="5"/>
        <v>31</v>
      </c>
      <c r="Y20" s="301">
        <v>0</v>
      </c>
      <c r="Z20" s="301">
        <v>0</v>
      </c>
      <c r="AA20" s="301">
        <v>0</v>
      </c>
      <c r="AB20" s="301">
        <v>0</v>
      </c>
      <c r="AC20" s="302">
        <f t="shared" si="6"/>
        <v>0</v>
      </c>
      <c r="AD20" s="330">
        <v>0</v>
      </c>
      <c r="AE20" s="330">
        <v>0</v>
      </c>
      <c r="AF20" s="330">
        <v>0</v>
      </c>
      <c r="AG20" s="330">
        <v>0</v>
      </c>
      <c r="AH20" s="331">
        <f t="shared" si="7"/>
        <v>0</v>
      </c>
      <c r="AI20" s="204">
        <v>0</v>
      </c>
      <c r="AJ20" s="185">
        <v>0</v>
      </c>
      <c r="AK20" s="185">
        <v>0</v>
      </c>
      <c r="AL20" s="186">
        <f t="shared" si="8"/>
        <v>0</v>
      </c>
      <c r="AM20" s="204">
        <v>1</v>
      </c>
      <c r="AN20" s="185">
        <v>0</v>
      </c>
      <c r="AO20" s="185">
        <v>0</v>
      </c>
      <c r="AP20" s="186">
        <f t="shared" si="9"/>
        <v>1</v>
      </c>
      <c r="AQ20" s="204">
        <v>0</v>
      </c>
      <c r="AR20" s="185">
        <v>0</v>
      </c>
      <c r="AS20" s="185">
        <v>0</v>
      </c>
      <c r="AT20" s="186">
        <f t="shared" si="10"/>
        <v>0</v>
      </c>
      <c r="AU20" s="189">
        <v>15</v>
      </c>
      <c r="AV20" s="185">
        <f t="shared" si="11"/>
        <v>90</v>
      </c>
      <c r="AW20" s="185">
        <f t="shared" si="12"/>
        <v>23</v>
      </c>
      <c r="AX20" s="185">
        <f t="shared" si="13"/>
        <v>57</v>
      </c>
      <c r="AY20" s="185">
        <f t="shared" si="14"/>
        <v>28</v>
      </c>
      <c r="AZ20" s="185">
        <f t="shared" si="15"/>
        <v>198</v>
      </c>
      <c r="BA20" s="185">
        <f t="shared" si="16"/>
        <v>80</v>
      </c>
      <c r="BB20" s="185">
        <f t="shared" si="17"/>
        <v>3.9130434782608696</v>
      </c>
      <c r="BC20" s="185">
        <f t="shared" si="18"/>
        <v>1.5789473684210527</v>
      </c>
      <c r="BD20" s="266">
        <f t="shared" si="0"/>
        <v>1.125</v>
      </c>
    </row>
    <row r="21" spans="1:56" ht="19.5" customHeight="1">
      <c r="A21" s="165">
        <v>14</v>
      </c>
      <c r="B21" s="132" t="s">
        <v>14</v>
      </c>
      <c r="C21" s="188">
        <v>0</v>
      </c>
      <c r="D21" s="188">
        <v>9</v>
      </c>
      <c r="E21" s="188">
        <v>7</v>
      </c>
      <c r="F21" s="186">
        <f t="shared" si="1"/>
        <v>16</v>
      </c>
      <c r="G21" s="188">
        <v>0</v>
      </c>
      <c r="H21" s="188">
        <v>1</v>
      </c>
      <c r="I21" s="188">
        <v>2</v>
      </c>
      <c r="J21" s="186">
        <f t="shared" si="2"/>
        <v>3</v>
      </c>
      <c r="K21" s="306">
        <v>2</v>
      </c>
      <c r="L21" s="306">
        <v>13</v>
      </c>
      <c r="M21" s="306">
        <v>20</v>
      </c>
      <c r="N21" s="302">
        <f t="shared" si="3"/>
        <v>35</v>
      </c>
      <c r="O21" s="356">
        <v>0</v>
      </c>
      <c r="P21" s="356">
        <v>0</v>
      </c>
      <c r="Q21" s="356">
        <v>0</v>
      </c>
      <c r="R21" s="356">
        <v>0</v>
      </c>
      <c r="S21" s="357">
        <f t="shared" si="4"/>
        <v>0</v>
      </c>
      <c r="T21" s="188">
        <v>0</v>
      </c>
      <c r="U21" s="188">
        <v>1</v>
      </c>
      <c r="V21" s="188">
        <v>8</v>
      </c>
      <c r="W21" s="188">
        <v>3</v>
      </c>
      <c r="X21" s="186">
        <f t="shared" si="5"/>
        <v>12</v>
      </c>
      <c r="Y21" s="301">
        <v>0</v>
      </c>
      <c r="Z21" s="301">
        <v>0</v>
      </c>
      <c r="AA21" s="301">
        <v>0</v>
      </c>
      <c r="AB21" s="301">
        <v>0</v>
      </c>
      <c r="AC21" s="302">
        <f t="shared" si="6"/>
        <v>0</v>
      </c>
      <c r="AD21" s="330">
        <v>0</v>
      </c>
      <c r="AE21" s="330">
        <v>0</v>
      </c>
      <c r="AF21" s="330">
        <v>1</v>
      </c>
      <c r="AG21" s="330">
        <v>0</v>
      </c>
      <c r="AH21" s="331">
        <f t="shared" si="7"/>
        <v>1</v>
      </c>
      <c r="AI21" s="204">
        <v>0</v>
      </c>
      <c r="AJ21" s="188">
        <v>1</v>
      </c>
      <c r="AK21" s="185">
        <v>0</v>
      </c>
      <c r="AL21" s="186">
        <f t="shared" si="8"/>
        <v>1</v>
      </c>
      <c r="AM21" s="204">
        <v>0</v>
      </c>
      <c r="AN21" s="185">
        <v>0</v>
      </c>
      <c r="AO21" s="185">
        <v>0</v>
      </c>
      <c r="AP21" s="186">
        <f t="shared" si="9"/>
        <v>0</v>
      </c>
      <c r="AQ21" s="204">
        <v>0</v>
      </c>
      <c r="AR21" s="185">
        <v>0</v>
      </c>
      <c r="AS21" s="185">
        <v>0</v>
      </c>
      <c r="AT21" s="186">
        <f t="shared" si="10"/>
        <v>0</v>
      </c>
      <c r="AU21" s="189">
        <v>3</v>
      </c>
      <c r="AV21" s="185">
        <f t="shared" si="11"/>
        <v>2</v>
      </c>
      <c r="AW21" s="185">
        <f t="shared" si="12"/>
        <v>25</v>
      </c>
      <c r="AX21" s="185">
        <f t="shared" si="13"/>
        <v>38</v>
      </c>
      <c r="AY21" s="185">
        <f t="shared" si="14"/>
        <v>6</v>
      </c>
      <c r="AZ21" s="185">
        <f t="shared" si="15"/>
        <v>71</v>
      </c>
      <c r="BA21" s="185">
        <f t="shared" si="16"/>
        <v>63</v>
      </c>
      <c r="BB21" s="185">
        <f t="shared" si="17"/>
        <v>0.08</v>
      </c>
      <c r="BC21" s="185">
        <f t="shared" si="18"/>
        <v>0.05263157894736842</v>
      </c>
      <c r="BD21" s="266">
        <f t="shared" si="0"/>
        <v>0.031746031746031744</v>
      </c>
    </row>
    <row r="22" spans="1:56" ht="19.5" customHeight="1">
      <c r="A22" s="165">
        <v>15</v>
      </c>
      <c r="B22" s="98" t="s">
        <v>86</v>
      </c>
      <c r="C22" s="188">
        <v>0</v>
      </c>
      <c r="D22" s="188">
        <v>11</v>
      </c>
      <c r="E22" s="188">
        <v>6</v>
      </c>
      <c r="F22" s="186">
        <f t="shared" si="1"/>
        <v>17</v>
      </c>
      <c r="G22" s="188">
        <v>0</v>
      </c>
      <c r="H22" s="188">
        <v>13</v>
      </c>
      <c r="I22" s="188">
        <v>1</v>
      </c>
      <c r="J22" s="186">
        <f t="shared" si="2"/>
        <v>14</v>
      </c>
      <c r="K22" s="306">
        <v>0</v>
      </c>
      <c r="L22" s="306">
        <v>3</v>
      </c>
      <c r="M22" s="306">
        <v>0</v>
      </c>
      <c r="N22" s="302">
        <f t="shared" si="3"/>
        <v>3</v>
      </c>
      <c r="O22" s="356">
        <v>0</v>
      </c>
      <c r="P22" s="356">
        <v>0</v>
      </c>
      <c r="Q22" s="356">
        <v>0</v>
      </c>
      <c r="R22" s="356">
        <v>0</v>
      </c>
      <c r="S22" s="357">
        <f t="shared" si="4"/>
        <v>0</v>
      </c>
      <c r="T22" s="188">
        <v>0</v>
      </c>
      <c r="U22" s="188">
        <v>12</v>
      </c>
      <c r="V22" s="188">
        <v>5</v>
      </c>
      <c r="W22" s="188">
        <v>10</v>
      </c>
      <c r="X22" s="186">
        <f t="shared" si="5"/>
        <v>27</v>
      </c>
      <c r="Y22" s="301">
        <v>0</v>
      </c>
      <c r="Z22" s="301">
        <v>0</v>
      </c>
      <c r="AA22" s="301">
        <v>0</v>
      </c>
      <c r="AB22" s="301">
        <v>0</v>
      </c>
      <c r="AC22" s="302">
        <f t="shared" si="6"/>
        <v>0</v>
      </c>
      <c r="AD22" s="330">
        <v>0</v>
      </c>
      <c r="AE22" s="330">
        <v>0</v>
      </c>
      <c r="AF22" s="330">
        <v>0</v>
      </c>
      <c r="AG22" s="330">
        <v>0</v>
      </c>
      <c r="AH22" s="331">
        <f t="shared" si="7"/>
        <v>0</v>
      </c>
      <c r="AI22" s="204">
        <v>0</v>
      </c>
      <c r="AJ22" s="185">
        <v>0</v>
      </c>
      <c r="AK22" s="185">
        <v>0</v>
      </c>
      <c r="AL22" s="186">
        <f t="shared" si="8"/>
        <v>0</v>
      </c>
      <c r="AM22" s="204">
        <v>0</v>
      </c>
      <c r="AN22" s="185">
        <v>0</v>
      </c>
      <c r="AO22" s="185">
        <v>0</v>
      </c>
      <c r="AP22" s="186">
        <f t="shared" si="9"/>
        <v>0</v>
      </c>
      <c r="AQ22" s="204">
        <v>0</v>
      </c>
      <c r="AR22" s="185">
        <v>0</v>
      </c>
      <c r="AS22" s="185">
        <v>0</v>
      </c>
      <c r="AT22" s="186">
        <f t="shared" si="10"/>
        <v>0</v>
      </c>
      <c r="AU22" s="189">
        <v>0</v>
      </c>
      <c r="AV22" s="185">
        <f t="shared" si="11"/>
        <v>0</v>
      </c>
      <c r="AW22" s="185">
        <f t="shared" si="12"/>
        <v>39</v>
      </c>
      <c r="AX22" s="185">
        <f t="shared" si="13"/>
        <v>12</v>
      </c>
      <c r="AY22" s="185">
        <f t="shared" si="14"/>
        <v>10</v>
      </c>
      <c r="AZ22" s="185">
        <f t="shared" si="15"/>
        <v>61</v>
      </c>
      <c r="BA22" s="185">
        <f t="shared" si="16"/>
        <v>51</v>
      </c>
      <c r="BB22" s="185">
        <f t="shared" si="17"/>
        <v>0</v>
      </c>
      <c r="BC22" s="185">
        <f t="shared" si="18"/>
        <v>0</v>
      </c>
      <c r="BD22" s="266">
        <f t="shared" si="0"/>
        <v>0</v>
      </c>
    </row>
    <row r="23" spans="1:56" ht="19.5" customHeight="1">
      <c r="A23" s="165">
        <v>16</v>
      </c>
      <c r="B23" s="132" t="s">
        <v>15</v>
      </c>
      <c r="C23" s="188">
        <v>0</v>
      </c>
      <c r="D23" s="188">
        <v>42</v>
      </c>
      <c r="E23" s="188">
        <v>33</v>
      </c>
      <c r="F23" s="186">
        <f t="shared" si="1"/>
        <v>75</v>
      </c>
      <c r="G23" s="188">
        <v>0</v>
      </c>
      <c r="H23" s="188">
        <v>15</v>
      </c>
      <c r="I23" s="188">
        <v>1</v>
      </c>
      <c r="J23" s="186">
        <f t="shared" si="2"/>
        <v>16</v>
      </c>
      <c r="K23" s="306">
        <v>0</v>
      </c>
      <c r="L23" s="306">
        <v>19</v>
      </c>
      <c r="M23" s="306">
        <v>9</v>
      </c>
      <c r="N23" s="302">
        <f t="shared" si="3"/>
        <v>28</v>
      </c>
      <c r="O23" s="356">
        <v>0</v>
      </c>
      <c r="P23" s="356">
        <v>0</v>
      </c>
      <c r="Q23" s="356">
        <v>0</v>
      </c>
      <c r="R23" s="356">
        <v>0</v>
      </c>
      <c r="S23" s="357">
        <f t="shared" si="4"/>
        <v>0</v>
      </c>
      <c r="T23" s="188">
        <v>0</v>
      </c>
      <c r="U23" s="188">
        <v>4</v>
      </c>
      <c r="V23" s="188">
        <v>1</v>
      </c>
      <c r="W23" s="188">
        <v>27</v>
      </c>
      <c r="X23" s="186">
        <f t="shared" si="5"/>
        <v>32</v>
      </c>
      <c r="Y23" s="301">
        <v>0</v>
      </c>
      <c r="Z23" s="301">
        <v>0</v>
      </c>
      <c r="AA23" s="301">
        <v>0</v>
      </c>
      <c r="AB23" s="301">
        <v>0</v>
      </c>
      <c r="AC23" s="302">
        <f t="shared" si="6"/>
        <v>0</v>
      </c>
      <c r="AD23" s="330">
        <v>0</v>
      </c>
      <c r="AE23" s="330">
        <v>0</v>
      </c>
      <c r="AF23" s="330">
        <v>0</v>
      </c>
      <c r="AG23" s="330">
        <v>0</v>
      </c>
      <c r="AH23" s="331">
        <f t="shared" si="7"/>
        <v>0</v>
      </c>
      <c r="AI23" s="204">
        <v>0</v>
      </c>
      <c r="AJ23" s="185">
        <v>0</v>
      </c>
      <c r="AK23" s="185">
        <v>0</v>
      </c>
      <c r="AL23" s="186">
        <f t="shared" si="8"/>
        <v>0</v>
      </c>
      <c r="AM23" s="204">
        <v>0</v>
      </c>
      <c r="AN23" s="185">
        <v>0</v>
      </c>
      <c r="AO23" s="185">
        <v>0</v>
      </c>
      <c r="AP23" s="186">
        <f t="shared" si="9"/>
        <v>0</v>
      </c>
      <c r="AQ23" s="204">
        <v>0</v>
      </c>
      <c r="AR23" s="185">
        <v>0</v>
      </c>
      <c r="AS23" s="185">
        <v>0</v>
      </c>
      <c r="AT23" s="186">
        <f t="shared" si="10"/>
        <v>0</v>
      </c>
      <c r="AU23" s="189">
        <v>62</v>
      </c>
      <c r="AV23" s="185">
        <f t="shared" si="11"/>
        <v>0</v>
      </c>
      <c r="AW23" s="185">
        <f t="shared" si="12"/>
        <v>80</v>
      </c>
      <c r="AX23" s="185">
        <f t="shared" si="13"/>
        <v>44</v>
      </c>
      <c r="AY23" s="185">
        <f t="shared" si="14"/>
        <v>89</v>
      </c>
      <c r="AZ23" s="185">
        <f t="shared" si="15"/>
        <v>213</v>
      </c>
      <c r="BA23" s="185">
        <f t="shared" si="16"/>
        <v>124</v>
      </c>
      <c r="BB23" s="185">
        <f t="shared" si="17"/>
        <v>0</v>
      </c>
      <c r="BC23" s="185">
        <f t="shared" si="18"/>
        <v>0</v>
      </c>
      <c r="BD23" s="266">
        <f t="shared" si="0"/>
        <v>0</v>
      </c>
    </row>
    <row r="24" spans="1:56" ht="19.5" customHeight="1">
      <c r="A24" s="165">
        <v>17</v>
      </c>
      <c r="B24" s="132" t="s">
        <v>37</v>
      </c>
      <c r="C24" s="188">
        <v>0</v>
      </c>
      <c r="D24" s="188">
        <v>20</v>
      </c>
      <c r="E24" s="188">
        <v>21</v>
      </c>
      <c r="F24" s="186">
        <f t="shared" si="1"/>
        <v>41</v>
      </c>
      <c r="G24" s="188">
        <v>0</v>
      </c>
      <c r="H24" s="188">
        <v>9</v>
      </c>
      <c r="I24" s="188">
        <v>3</v>
      </c>
      <c r="J24" s="186">
        <f t="shared" si="2"/>
        <v>12</v>
      </c>
      <c r="K24" s="306">
        <v>0</v>
      </c>
      <c r="L24" s="306">
        <v>1</v>
      </c>
      <c r="M24" s="306">
        <v>0</v>
      </c>
      <c r="N24" s="302">
        <f t="shared" si="3"/>
        <v>1</v>
      </c>
      <c r="O24" s="356">
        <v>0</v>
      </c>
      <c r="P24" s="356">
        <v>13</v>
      </c>
      <c r="Q24" s="356">
        <v>20</v>
      </c>
      <c r="R24" s="356">
        <v>7</v>
      </c>
      <c r="S24" s="357">
        <f t="shared" si="4"/>
        <v>40</v>
      </c>
      <c r="T24" s="188">
        <v>0</v>
      </c>
      <c r="U24" s="188">
        <v>3</v>
      </c>
      <c r="V24" s="188">
        <v>7</v>
      </c>
      <c r="W24" s="188">
        <v>3</v>
      </c>
      <c r="X24" s="186">
        <f t="shared" si="5"/>
        <v>13</v>
      </c>
      <c r="Y24" s="301">
        <v>0</v>
      </c>
      <c r="Z24" s="301">
        <v>0</v>
      </c>
      <c r="AA24" s="301">
        <v>0</v>
      </c>
      <c r="AB24" s="301">
        <v>0</v>
      </c>
      <c r="AC24" s="302">
        <f t="shared" si="6"/>
        <v>0</v>
      </c>
      <c r="AD24" s="330">
        <v>0</v>
      </c>
      <c r="AE24" s="330">
        <v>0</v>
      </c>
      <c r="AF24" s="330">
        <v>0</v>
      </c>
      <c r="AG24" s="330">
        <v>0</v>
      </c>
      <c r="AH24" s="331">
        <f t="shared" si="7"/>
        <v>0</v>
      </c>
      <c r="AI24" s="204">
        <v>0</v>
      </c>
      <c r="AJ24" s="185">
        <v>0</v>
      </c>
      <c r="AK24" s="185">
        <v>0</v>
      </c>
      <c r="AL24" s="186">
        <f t="shared" si="8"/>
        <v>0</v>
      </c>
      <c r="AM24" s="204">
        <v>0</v>
      </c>
      <c r="AN24" s="188">
        <v>0</v>
      </c>
      <c r="AO24" s="188">
        <v>0</v>
      </c>
      <c r="AP24" s="186">
        <f t="shared" si="9"/>
        <v>0</v>
      </c>
      <c r="AQ24" s="204">
        <v>0</v>
      </c>
      <c r="AR24" s="185">
        <v>0</v>
      </c>
      <c r="AS24" s="185">
        <v>0</v>
      </c>
      <c r="AT24" s="186">
        <f t="shared" si="10"/>
        <v>0</v>
      </c>
      <c r="AU24" s="189">
        <v>10</v>
      </c>
      <c r="AV24" s="185">
        <f t="shared" si="11"/>
        <v>0</v>
      </c>
      <c r="AW24" s="185">
        <f t="shared" si="12"/>
        <v>46</v>
      </c>
      <c r="AX24" s="185">
        <f t="shared" si="13"/>
        <v>51</v>
      </c>
      <c r="AY24" s="185">
        <f t="shared" si="14"/>
        <v>20</v>
      </c>
      <c r="AZ24" s="185">
        <f t="shared" si="15"/>
        <v>117</v>
      </c>
      <c r="BA24" s="185">
        <f t="shared" si="16"/>
        <v>97</v>
      </c>
      <c r="BB24" s="185">
        <f t="shared" si="17"/>
        <v>0</v>
      </c>
      <c r="BC24" s="185">
        <f t="shared" si="18"/>
        <v>0</v>
      </c>
      <c r="BD24" s="266">
        <f t="shared" si="0"/>
        <v>0</v>
      </c>
    </row>
    <row r="25" spans="1:56" ht="19.5" customHeight="1">
      <c r="A25" s="165">
        <v>18</v>
      </c>
      <c r="B25" s="132" t="s">
        <v>38</v>
      </c>
      <c r="C25" s="188">
        <v>0</v>
      </c>
      <c r="D25" s="188">
        <v>14</v>
      </c>
      <c r="E25" s="188">
        <v>6</v>
      </c>
      <c r="F25" s="186">
        <f t="shared" si="1"/>
        <v>20</v>
      </c>
      <c r="G25" s="188">
        <v>0</v>
      </c>
      <c r="H25" s="188">
        <v>7</v>
      </c>
      <c r="I25" s="188">
        <v>1</v>
      </c>
      <c r="J25" s="186">
        <f t="shared" si="2"/>
        <v>8</v>
      </c>
      <c r="K25" s="306">
        <v>0</v>
      </c>
      <c r="L25" s="306">
        <v>12</v>
      </c>
      <c r="M25" s="306">
        <v>14</v>
      </c>
      <c r="N25" s="302">
        <f t="shared" si="3"/>
        <v>26</v>
      </c>
      <c r="O25" s="356">
        <v>0</v>
      </c>
      <c r="P25" s="356">
        <v>0</v>
      </c>
      <c r="Q25" s="356">
        <v>0</v>
      </c>
      <c r="R25" s="356">
        <v>0</v>
      </c>
      <c r="S25" s="357">
        <f t="shared" si="4"/>
        <v>0</v>
      </c>
      <c r="T25" s="188">
        <v>0</v>
      </c>
      <c r="U25" s="188">
        <v>1</v>
      </c>
      <c r="V25" s="188">
        <v>0</v>
      </c>
      <c r="W25" s="188">
        <v>5</v>
      </c>
      <c r="X25" s="186">
        <f t="shared" si="5"/>
        <v>6</v>
      </c>
      <c r="Y25" s="301">
        <v>0</v>
      </c>
      <c r="Z25" s="301">
        <v>0</v>
      </c>
      <c r="AA25" s="301">
        <v>0</v>
      </c>
      <c r="AB25" s="301">
        <v>0</v>
      </c>
      <c r="AC25" s="302">
        <f t="shared" si="6"/>
        <v>0</v>
      </c>
      <c r="AD25" s="330">
        <v>0</v>
      </c>
      <c r="AE25" s="330">
        <v>0</v>
      </c>
      <c r="AF25" s="330">
        <v>0</v>
      </c>
      <c r="AG25" s="330">
        <v>0</v>
      </c>
      <c r="AH25" s="331">
        <f t="shared" si="7"/>
        <v>0</v>
      </c>
      <c r="AI25" s="204">
        <v>0</v>
      </c>
      <c r="AJ25" s="185">
        <v>0</v>
      </c>
      <c r="AK25" s="185">
        <v>0</v>
      </c>
      <c r="AL25" s="186">
        <f t="shared" si="8"/>
        <v>0</v>
      </c>
      <c r="AM25" s="204">
        <v>0</v>
      </c>
      <c r="AN25" s="188">
        <v>1</v>
      </c>
      <c r="AO25" s="188">
        <v>0</v>
      </c>
      <c r="AP25" s="186">
        <f t="shared" si="9"/>
        <v>1</v>
      </c>
      <c r="AQ25" s="204">
        <v>0</v>
      </c>
      <c r="AR25" s="185">
        <v>0</v>
      </c>
      <c r="AS25" s="185">
        <v>0</v>
      </c>
      <c r="AT25" s="186">
        <f t="shared" si="10"/>
        <v>0</v>
      </c>
      <c r="AU25" s="189">
        <v>0</v>
      </c>
      <c r="AV25" s="185">
        <f t="shared" si="11"/>
        <v>0</v>
      </c>
      <c r="AW25" s="185">
        <f t="shared" si="12"/>
        <v>35</v>
      </c>
      <c r="AX25" s="185">
        <f t="shared" si="13"/>
        <v>21</v>
      </c>
      <c r="AY25" s="185">
        <f t="shared" si="14"/>
        <v>5</v>
      </c>
      <c r="AZ25" s="185">
        <f t="shared" si="15"/>
        <v>61</v>
      </c>
      <c r="BA25" s="185">
        <f t="shared" si="16"/>
        <v>56</v>
      </c>
      <c r="BB25" s="185">
        <f t="shared" si="17"/>
        <v>0</v>
      </c>
      <c r="BC25" s="185">
        <f t="shared" si="18"/>
        <v>0</v>
      </c>
      <c r="BD25" s="266">
        <f t="shared" si="0"/>
        <v>0</v>
      </c>
    </row>
    <row r="26" spans="1:56" ht="19.5" customHeight="1">
      <c r="A26" s="165">
        <v>19</v>
      </c>
      <c r="B26" s="132" t="s">
        <v>17</v>
      </c>
      <c r="C26" s="188">
        <v>0</v>
      </c>
      <c r="D26" s="188">
        <v>24</v>
      </c>
      <c r="E26" s="188">
        <v>14</v>
      </c>
      <c r="F26" s="414">
        <f t="shared" si="1"/>
        <v>38</v>
      </c>
      <c r="G26" s="188">
        <v>0</v>
      </c>
      <c r="H26" s="188">
        <v>9</v>
      </c>
      <c r="I26" s="188">
        <v>1</v>
      </c>
      <c r="J26" s="414">
        <f t="shared" si="2"/>
        <v>10</v>
      </c>
      <c r="K26" s="306">
        <v>0</v>
      </c>
      <c r="L26" s="306">
        <v>17</v>
      </c>
      <c r="M26" s="306">
        <v>29</v>
      </c>
      <c r="N26" s="415">
        <f t="shared" si="3"/>
        <v>46</v>
      </c>
      <c r="O26" s="362">
        <v>0</v>
      </c>
      <c r="P26" s="362">
        <v>0</v>
      </c>
      <c r="Q26" s="362">
        <v>0</v>
      </c>
      <c r="R26" s="362">
        <v>0</v>
      </c>
      <c r="S26" s="416">
        <f t="shared" si="4"/>
        <v>0</v>
      </c>
      <c r="T26" s="188">
        <v>0</v>
      </c>
      <c r="U26" s="188">
        <v>0</v>
      </c>
      <c r="V26" s="188">
        <v>0</v>
      </c>
      <c r="W26" s="188">
        <v>4</v>
      </c>
      <c r="X26" s="414">
        <f t="shared" si="5"/>
        <v>4</v>
      </c>
      <c r="Y26" s="306">
        <v>0</v>
      </c>
      <c r="Z26" s="306">
        <v>0</v>
      </c>
      <c r="AA26" s="306">
        <v>0</v>
      </c>
      <c r="AB26" s="306">
        <v>0</v>
      </c>
      <c r="AC26" s="415">
        <f t="shared" si="6"/>
        <v>0</v>
      </c>
      <c r="AD26" s="417">
        <v>0</v>
      </c>
      <c r="AE26" s="417">
        <v>0</v>
      </c>
      <c r="AF26" s="417">
        <v>0</v>
      </c>
      <c r="AG26" s="417">
        <v>0</v>
      </c>
      <c r="AH26" s="418">
        <f t="shared" si="7"/>
        <v>0</v>
      </c>
      <c r="AI26" s="205">
        <v>0</v>
      </c>
      <c r="AJ26" s="188">
        <v>0</v>
      </c>
      <c r="AK26" s="188">
        <v>0</v>
      </c>
      <c r="AL26" s="414">
        <f t="shared" si="8"/>
        <v>0</v>
      </c>
      <c r="AM26" s="205">
        <v>0</v>
      </c>
      <c r="AN26" s="188">
        <v>0</v>
      </c>
      <c r="AO26" s="188">
        <v>0</v>
      </c>
      <c r="AP26" s="414">
        <f t="shared" si="9"/>
        <v>0</v>
      </c>
      <c r="AQ26" s="205">
        <v>0</v>
      </c>
      <c r="AR26" s="188">
        <v>0</v>
      </c>
      <c r="AS26" s="188">
        <v>0</v>
      </c>
      <c r="AT26" s="414">
        <f t="shared" si="10"/>
        <v>0</v>
      </c>
      <c r="AU26" s="189">
        <v>2</v>
      </c>
      <c r="AV26" s="188">
        <f t="shared" si="11"/>
        <v>0</v>
      </c>
      <c r="AW26" s="188">
        <f t="shared" si="12"/>
        <v>50</v>
      </c>
      <c r="AX26" s="188">
        <f t="shared" si="13"/>
        <v>44</v>
      </c>
      <c r="AY26" s="188">
        <f t="shared" si="14"/>
        <v>6</v>
      </c>
      <c r="AZ26" s="188">
        <f t="shared" si="15"/>
        <v>100</v>
      </c>
      <c r="BA26" s="190">
        <f t="shared" si="16"/>
        <v>94</v>
      </c>
      <c r="BB26" s="190">
        <f>AV26/AW26</f>
        <v>0</v>
      </c>
      <c r="BC26" s="190">
        <f>AV26/AX26</f>
        <v>0</v>
      </c>
      <c r="BD26" s="267">
        <f>AV26/BA26</f>
        <v>0</v>
      </c>
    </row>
    <row r="27" spans="1:56" ht="19.5" customHeight="1">
      <c r="A27" s="163">
        <v>20</v>
      </c>
      <c r="B27" s="554" t="s">
        <v>39</v>
      </c>
      <c r="C27" s="185">
        <v>0</v>
      </c>
      <c r="D27" s="185">
        <v>1</v>
      </c>
      <c r="E27" s="185">
        <v>2</v>
      </c>
      <c r="F27" s="186">
        <f t="shared" si="1"/>
        <v>3</v>
      </c>
      <c r="G27" s="185">
        <v>0</v>
      </c>
      <c r="H27" s="185">
        <v>0</v>
      </c>
      <c r="I27" s="185">
        <v>2</v>
      </c>
      <c r="J27" s="186">
        <f t="shared" si="2"/>
        <v>2</v>
      </c>
      <c r="K27" s="301">
        <v>0</v>
      </c>
      <c r="L27" s="301">
        <v>0</v>
      </c>
      <c r="M27" s="301">
        <v>0</v>
      </c>
      <c r="N27" s="302">
        <f t="shared" si="3"/>
        <v>0</v>
      </c>
      <c r="O27" s="356">
        <v>0</v>
      </c>
      <c r="P27" s="356">
        <v>0</v>
      </c>
      <c r="Q27" s="356">
        <v>0</v>
      </c>
      <c r="R27" s="356">
        <v>0</v>
      </c>
      <c r="S27" s="357">
        <f t="shared" si="4"/>
        <v>0</v>
      </c>
      <c r="T27" s="185">
        <v>0</v>
      </c>
      <c r="U27" s="185">
        <v>1</v>
      </c>
      <c r="V27" s="185">
        <v>2</v>
      </c>
      <c r="W27" s="185">
        <v>3</v>
      </c>
      <c r="X27" s="186">
        <f t="shared" si="5"/>
        <v>6</v>
      </c>
      <c r="Y27" s="301">
        <v>0</v>
      </c>
      <c r="Z27" s="301">
        <v>0</v>
      </c>
      <c r="AA27" s="301">
        <v>0</v>
      </c>
      <c r="AB27" s="301">
        <v>0</v>
      </c>
      <c r="AC27" s="302">
        <f aca="true" t="shared" si="20" ref="AC27:AC53">SUM(Y27:AB27)</f>
        <v>0</v>
      </c>
      <c r="AD27" s="330">
        <v>0</v>
      </c>
      <c r="AE27" s="330">
        <v>0</v>
      </c>
      <c r="AF27" s="330">
        <v>0</v>
      </c>
      <c r="AG27" s="330">
        <v>0</v>
      </c>
      <c r="AH27" s="331">
        <f aca="true" t="shared" si="21" ref="AH27:AH53">SUM(AD27:AG27)</f>
        <v>0</v>
      </c>
      <c r="AI27" s="204">
        <v>0</v>
      </c>
      <c r="AJ27" s="204">
        <v>0</v>
      </c>
      <c r="AK27" s="185">
        <v>0</v>
      </c>
      <c r="AL27" s="186">
        <f t="shared" si="8"/>
        <v>0</v>
      </c>
      <c r="AM27" s="555">
        <v>0</v>
      </c>
      <c r="AN27" s="204">
        <v>0</v>
      </c>
      <c r="AO27" s="185">
        <v>0</v>
      </c>
      <c r="AP27" s="186">
        <f t="shared" si="9"/>
        <v>0</v>
      </c>
      <c r="AQ27" s="204">
        <v>0</v>
      </c>
      <c r="AR27" s="185">
        <v>0</v>
      </c>
      <c r="AS27" s="185">
        <v>0</v>
      </c>
      <c r="AT27" s="186">
        <f t="shared" si="10"/>
        <v>0</v>
      </c>
      <c r="AU27" s="187">
        <v>0</v>
      </c>
      <c r="AV27" s="185">
        <f t="shared" si="11"/>
        <v>0</v>
      </c>
      <c r="AW27" s="185">
        <f t="shared" si="12"/>
        <v>2</v>
      </c>
      <c r="AX27" s="185">
        <f t="shared" si="13"/>
        <v>6</v>
      </c>
      <c r="AY27" s="185">
        <f t="shared" si="14"/>
        <v>3</v>
      </c>
      <c r="AZ27" s="185">
        <f t="shared" si="15"/>
        <v>11</v>
      </c>
      <c r="BA27" s="185">
        <f t="shared" si="16"/>
        <v>8</v>
      </c>
      <c r="BB27" s="185">
        <f t="shared" si="17"/>
        <v>0</v>
      </c>
      <c r="BC27" s="185">
        <f t="shared" si="18"/>
        <v>0</v>
      </c>
      <c r="BD27" s="266">
        <f aca="true" t="shared" si="22" ref="BD27:BD69">AV27/BA27</f>
        <v>0</v>
      </c>
    </row>
    <row r="28" spans="1:56" ht="19.5" customHeight="1">
      <c r="A28" s="165">
        <v>21</v>
      </c>
      <c r="B28" s="164" t="s">
        <v>18</v>
      </c>
      <c r="C28" s="185">
        <v>10</v>
      </c>
      <c r="D28" s="185">
        <v>14</v>
      </c>
      <c r="E28" s="185">
        <v>9</v>
      </c>
      <c r="F28" s="186">
        <f t="shared" si="1"/>
        <v>33</v>
      </c>
      <c r="G28" s="185">
        <v>1</v>
      </c>
      <c r="H28" s="185">
        <v>9</v>
      </c>
      <c r="I28" s="185">
        <v>6</v>
      </c>
      <c r="J28" s="186">
        <f t="shared" si="2"/>
        <v>16</v>
      </c>
      <c r="K28" s="301">
        <v>0</v>
      </c>
      <c r="L28" s="301">
        <v>2</v>
      </c>
      <c r="M28" s="301">
        <v>4</v>
      </c>
      <c r="N28" s="302">
        <f t="shared" si="3"/>
        <v>6</v>
      </c>
      <c r="O28" s="356">
        <v>0</v>
      </c>
      <c r="P28" s="356">
        <v>0</v>
      </c>
      <c r="Q28" s="356">
        <v>0</v>
      </c>
      <c r="R28" s="356">
        <v>0</v>
      </c>
      <c r="S28" s="357">
        <f t="shared" si="4"/>
        <v>0</v>
      </c>
      <c r="T28" s="185">
        <v>0</v>
      </c>
      <c r="U28" s="185">
        <v>4</v>
      </c>
      <c r="V28" s="185">
        <v>21</v>
      </c>
      <c r="W28" s="185">
        <v>8</v>
      </c>
      <c r="X28" s="186">
        <f t="shared" si="5"/>
        <v>33</v>
      </c>
      <c r="Y28" s="301">
        <v>0</v>
      </c>
      <c r="Z28" s="301">
        <v>0</v>
      </c>
      <c r="AA28" s="301">
        <v>0</v>
      </c>
      <c r="AB28" s="301">
        <v>0</v>
      </c>
      <c r="AC28" s="302">
        <f t="shared" si="20"/>
        <v>0</v>
      </c>
      <c r="AD28" s="330">
        <v>0</v>
      </c>
      <c r="AE28" s="330">
        <v>0</v>
      </c>
      <c r="AF28" s="330">
        <v>0</v>
      </c>
      <c r="AG28" s="330">
        <v>0</v>
      </c>
      <c r="AH28" s="331">
        <f t="shared" si="21"/>
        <v>0</v>
      </c>
      <c r="AI28" s="204">
        <v>1</v>
      </c>
      <c r="AJ28" s="185">
        <v>0</v>
      </c>
      <c r="AK28" s="185">
        <v>0</v>
      </c>
      <c r="AL28" s="186">
        <f t="shared" si="8"/>
        <v>1</v>
      </c>
      <c r="AM28" s="185">
        <v>0</v>
      </c>
      <c r="AN28" s="204">
        <v>0</v>
      </c>
      <c r="AO28" s="185">
        <v>0</v>
      </c>
      <c r="AP28" s="186">
        <f t="shared" si="9"/>
        <v>0</v>
      </c>
      <c r="AQ28" s="204">
        <v>0</v>
      </c>
      <c r="AR28" s="188">
        <v>0</v>
      </c>
      <c r="AS28" s="188">
        <v>0</v>
      </c>
      <c r="AT28" s="186">
        <f t="shared" si="10"/>
        <v>0</v>
      </c>
      <c r="AU28" s="189">
        <v>6</v>
      </c>
      <c r="AV28" s="185">
        <f t="shared" si="11"/>
        <v>12</v>
      </c>
      <c r="AW28" s="185">
        <f t="shared" si="12"/>
        <v>29</v>
      </c>
      <c r="AX28" s="185">
        <f t="shared" si="13"/>
        <v>40</v>
      </c>
      <c r="AY28" s="185">
        <f t="shared" si="14"/>
        <v>14</v>
      </c>
      <c r="AZ28" s="185">
        <f t="shared" si="15"/>
        <v>95</v>
      </c>
      <c r="BA28" s="185">
        <f t="shared" si="16"/>
        <v>69</v>
      </c>
      <c r="BB28" s="185">
        <f t="shared" si="17"/>
        <v>0.41379310344827586</v>
      </c>
      <c r="BC28" s="185">
        <f t="shared" si="18"/>
        <v>0.3</v>
      </c>
      <c r="BD28" s="266">
        <f t="shared" si="22"/>
        <v>0.17391304347826086</v>
      </c>
    </row>
    <row r="29" spans="1:56" ht="19.5" customHeight="1">
      <c r="A29" s="165">
        <v>22</v>
      </c>
      <c r="B29" s="164" t="s">
        <v>19</v>
      </c>
      <c r="C29" s="185">
        <v>0</v>
      </c>
      <c r="D29" s="185">
        <v>32</v>
      </c>
      <c r="E29" s="185">
        <v>25</v>
      </c>
      <c r="F29" s="186">
        <f t="shared" si="1"/>
        <v>57</v>
      </c>
      <c r="G29" s="185">
        <v>0</v>
      </c>
      <c r="H29" s="185">
        <v>14</v>
      </c>
      <c r="I29" s="185">
        <v>1</v>
      </c>
      <c r="J29" s="186">
        <f t="shared" si="2"/>
        <v>15</v>
      </c>
      <c r="K29" s="301">
        <v>0</v>
      </c>
      <c r="L29" s="301">
        <v>2</v>
      </c>
      <c r="M29" s="301">
        <v>18</v>
      </c>
      <c r="N29" s="302">
        <f t="shared" si="3"/>
        <v>20</v>
      </c>
      <c r="O29" s="356">
        <v>0</v>
      </c>
      <c r="P29" s="356">
        <v>0</v>
      </c>
      <c r="Q29" s="356">
        <v>0</v>
      </c>
      <c r="R29" s="356">
        <v>0</v>
      </c>
      <c r="S29" s="357">
        <f t="shared" si="4"/>
        <v>0</v>
      </c>
      <c r="T29" s="185">
        <v>0</v>
      </c>
      <c r="U29" s="185">
        <v>2</v>
      </c>
      <c r="V29" s="185">
        <v>18</v>
      </c>
      <c r="W29" s="185">
        <v>5</v>
      </c>
      <c r="X29" s="186">
        <f t="shared" si="5"/>
        <v>25</v>
      </c>
      <c r="Y29" s="301">
        <v>0</v>
      </c>
      <c r="Z29" s="301">
        <v>0</v>
      </c>
      <c r="AA29" s="301">
        <v>0</v>
      </c>
      <c r="AB29" s="301">
        <v>0</v>
      </c>
      <c r="AC29" s="302">
        <f t="shared" si="20"/>
        <v>0</v>
      </c>
      <c r="AD29" s="330">
        <v>0</v>
      </c>
      <c r="AE29" s="330">
        <v>0</v>
      </c>
      <c r="AF29" s="330">
        <v>1</v>
      </c>
      <c r="AG29" s="330">
        <v>0</v>
      </c>
      <c r="AH29" s="331">
        <f t="shared" si="21"/>
        <v>1</v>
      </c>
      <c r="AI29" s="204">
        <v>0</v>
      </c>
      <c r="AJ29" s="204">
        <v>0</v>
      </c>
      <c r="AK29" s="185">
        <v>0</v>
      </c>
      <c r="AL29" s="186">
        <f t="shared" si="8"/>
        <v>0</v>
      </c>
      <c r="AM29" s="204">
        <v>0</v>
      </c>
      <c r="AN29" s="204">
        <v>0</v>
      </c>
      <c r="AO29" s="185">
        <v>0</v>
      </c>
      <c r="AP29" s="186">
        <f t="shared" si="9"/>
        <v>0</v>
      </c>
      <c r="AQ29" s="204">
        <v>0</v>
      </c>
      <c r="AR29" s="185">
        <v>0</v>
      </c>
      <c r="AS29" s="185">
        <v>0</v>
      </c>
      <c r="AT29" s="186">
        <f t="shared" si="10"/>
        <v>0</v>
      </c>
      <c r="AU29" s="187">
        <v>9</v>
      </c>
      <c r="AV29" s="185">
        <f t="shared" si="11"/>
        <v>0</v>
      </c>
      <c r="AW29" s="185">
        <f t="shared" si="12"/>
        <v>50</v>
      </c>
      <c r="AX29" s="185">
        <f t="shared" si="13"/>
        <v>63</v>
      </c>
      <c r="AY29" s="185">
        <f t="shared" si="14"/>
        <v>14</v>
      </c>
      <c r="AZ29" s="185">
        <f t="shared" si="15"/>
        <v>127</v>
      </c>
      <c r="BA29" s="185">
        <f t="shared" si="16"/>
        <v>113</v>
      </c>
      <c r="BB29" s="185">
        <f t="shared" si="17"/>
        <v>0</v>
      </c>
      <c r="BC29" s="185">
        <f t="shared" si="18"/>
        <v>0</v>
      </c>
      <c r="BD29" s="266">
        <f t="shared" si="22"/>
        <v>0</v>
      </c>
    </row>
    <row r="30" spans="1:56" ht="18" customHeight="1">
      <c r="A30" s="166">
        <v>23</v>
      </c>
      <c r="B30" s="167" t="s">
        <v>137</v>
      </c>
      <c r="C30" s="190">
        <v>0</v>
      </c>
      <c r="D30" s="190">
        <v>17</v>
      </c>
      <c r="E30" s="190">
        <v>9</v>
      </c>
      <c r="F30" s="312">
        <f t="shared" si="1"/>
        <v>26</v>
      </c>
      <c r="G30" s="190">
        <v>0</v>
      </c>
      <c r="H30" s="190">
        <v>1</v>
      </c>
      <c r="I30" s="190">
        <v>2</v>
      </c>
      <c r="J30" s="312">
        <f t="shared" si="2"/>
        <v>3</v>
      </c>
      <c r="K30" s="313">
        <v>0</v>
      </c>
      <c r="L30" s="313">
        <v>0</v>
      </c>
      <c r="M30" s="313">
        <v>0</v>
      </c>
      <c r="N30" s="198">
        <f t="shared" si="3"/>
        <v>0</v>
      </c>
      <c r="O30" s="358">
        <v>0</v>
      </c>
      <c r="P30" s="358">
        <v>4</v>
      </c>
      <c r="Q30" s="358">
        <v>1</v>
      </c>
      <c r="R30" s="358">
        <v>30</v>
      </c>
      <c r="S30" s="359">
        <f t="shared" si="4"/>
        <v>35</v>
      </c>
      <c r="T30" s="190">
        <v>0</v>
      </c>
      <c r="U30" s="190">
        <v>5</v>
      </c>
      <c r="V30" s="190">
        <v>10</v>
      </c>
      <c r="W30" s="190">
        <v>14</v>
      </c>
      <c r="X30" s="312">
        <f t="shared" si="5"/>
        <v>29</v>
      </c>
      <c r="Y30" s="313">
        <v>0</v>
      </c>
      <c r="Z30" s="313">
        <v>0</v>
      </c>
      <c r="AA30" s="313">
        <v>0</v>
      </c>
      <c r="AB30" s="313">
        <v>0</v>
      </c>
      <c r="AC30" s="198">
        <f t="shared" si="20"/>
        <v>0</v>
      </c>
      <c r="AD30" s="334">
        <v>0</v>
      </c>
      <c r="AE30" s="334">
        <v>0</v>
      </c>
      <c r="AF30" s="334">
        <v>0</v>
      </c>
      <c r="AG30" s="334">
        <v>0</v>
      </c>
      <c r="AH30" s="335">
        <f t="shared" si="21"/>
        <v>0</v>
      </c>
      <c r="AI30" s="314">
        <v>0</v>
      </c>
      <c r="AJ30" s="314">
        <v>0</v>
      </c>
      <c r="AK30" s="190">
        <v>0</v>
      </c>
      <c r="AL30" s="312">
        <f t="shared" si="8"/>
        <v>0</v>
      </c>
      <c r="AM30" s="314">
        <v>0</v>
      </c>
      <c r="AN30" s="314">
        <v>0</v>
      </c>
      <c r="AO30" s="190">
        <v>0</v>
      </c>
      <c r="AP30" s="312">
        <f t="shared" si="9"/>
        <v>0</v>
      </c>
      <c r="AQ30" s="314">
        <v>0</v>
      </c>
      <c r="AR30" s="190">
        <v>0</v>
      </c>
      <c r="AS30" s="190">
        <v>0</v>
      </c>
      <c r="AT30" s="312">
        <f t="shared" si="10"/>
        <v>0</v>
      </c>
      <c r="AU30" s="315">
        <v>24</v>
      </c>
      <c r="AV30" s="185">
        <f t="shared" si="11"/>
        <v>0</v>
      </c>
      <c r="AW30" s="185">
        <f t="shared" si="12"/>
        <v>27</v>
      </c>
      <c r="AX30" s="185">
        <f t="shared" si="13"/>
        <v>22</v>
      </c>
      <c r="AY30" s="185">
        <f t="shared" si="14"/>
        <v>68</v>
      </c>
      <c r="AZ30" s="185">
        <f t="shared" si="15"/>
        <v>117</v>
      </c>
      <c r="BA30" s="185">
        <f t="shared" si="16"/>
        <v>49</v>
      </c>
      <c r="BB30" s="185">
        <f t="shared" si="17"/>
        <v>0</v>
      </c>
      <c r="BC30" s="185">
        <f t="shared" si="18"/>
        <v>0</v>
      </c>
      <c r="BD30" s="266">
        <f t="shared" si="22"/>
        <v>0</v>
      </c>
    </row>
    <row r="31" spans="1:56" ht="19.5" customHeight="1">
      <c r="A31" s="168"/>
      <c r="B31" s="169"/>
      <c r="C31" s="191"/>
      <c r="D31" s="191"/>
      <c r="E31" s="191"/>
      <c r="F31" s="343"/>
      <c r="G31" s="191"/>
      <c r="H31" s="191"/>
      <c r="I31" s="191"/>
      <c r="J31" s="343"/>
      <c r="K31" s="308"/>
      <c r="L31" s="308"/>
      <c r="M31" s="308"/>
      <c r="N31" s="344"/>
      <c r="O31" s="360"/>
      <c r="P31" s="360"/>
      <c r="Q31" s="360"/>
      <c r="R31" s="360"/>
      <c r="S31" s="361"/>
      <c r="T31" s="191"/>
      <c r="U31" s="191"/>
      <c r="V31" s="339" t="s">
        <v>331</v>
      </c>
      <c r="W31" s="191"/>
      <c r="X31" s="343"/>
      <c r="Y31" s="308"/>
      <c r="Z31" s="308"/>
      <c r="AA31" s="309"/>
      <c r="AB31" s="308"/>
      <c r="AC31" s="344"/>
      <c r="AD31" s="332"/>
      <c r="AE31" s="332"/>
      <c r="AF31" s="333"/>
      <c r="AG31" s="332"/>
      <c r="AH31" s="345"/>
      <c r="AI31" s="191"/>
      <c r="AJ31" s="191"/>
      <c r="AK31" s="191"/>
      <c r="AL31" s="343"/>
      <c r="AM31" s="346"/>
      <c r="AN31" s="191"/>
      <c r="AO31" s="191"/>
      <c r="AP31" s="343"/>
      <c r="AQ31" s="191"/>
      <c r="AR31" s="191"/>
      <c r="AS31" s="191"/>
      <c r="AT31" s="343"/>
      <c r="AU31" s="347"/>
      <c r="AV31" s="210"/>
      <c r="AW31" s="210"/>
      <c r="AX31" s="210"/>
      <c r="AY31" s="210"/>
      <c r="AZ31" s="210"/>
      <c r="BA31" s="210"/>
      <c r="BB31" s="210"/>
      <c r="BC31" s="210"/>
      <c r="BD31" s="268"/>
    </row>
    <row r="32" spans="1:56" ht="18" customHeight="1">
      <c r="A32" s="165">
        <v>24</v>
      </c>
      <c r="B32" s="174" t="s">
        <v>40</v>
      </c>
      <c r="C32" s="188">
        <v>0</v>
      </c>
      <c r="D32" s="188">
        <v>18</v>
      </c>
      <c r="E32" s="188">
        <v>9</v>
      </c>
      <c r="F32" s="186">
        <f t="shared" si="1"/>
        <v>27</v>
      </c>
      <c r="G32" s="188">
        <v>0</v>
      </c>
      <c r="H32" s="188">
        <v>0</v>
      </c>
      <c r="I32" s="188">
        <v>0</v>
      </c>
      <c r="J32" s="414">
        <f t="shared" si="2"/>
        <v>0</v>
      </c>
      <c r="K32" s="306">
        <v>0</v>
      </c>
      <c r="L32" s="306">
        <v>0</v>
      </c>
      <c r="M32" s="306">
        <v>0</v>
      </c>
      <c r="N32" s="302">
        <f t="shared" si="3"/>
        <v>0</v>
      </c>
      <c r="O32" s="356">
        <v>0</v>
      </c>
      <c r="P32" s="356">
        <v>0</v>
      </c>
      <c r="Q32" s="356">
        <v>0</v>
      </c>
      <c r="R32" s="356">
        <v>0</v>
      </c>
      <c r="S32" s="357">
        <f t="shared" si="4"/>
        <v>0</v>
      </c>
      <c r="T32" s="188">
        <v>0</v>
      </c>
      <c r="U32" s="188">
        <v>0</v>
      </c>
      <c r="V32" s="188">
        <v>0</v>
      </c>
      <c r="W32" s="188">
        <v>0</v>
      </c>
      <c r="X32" s="186">
        <f t="shared" si="5"/>
        <v>0</v>
      </c>
      <c r="Y32" s="301">
        <v>0</v>
      </c>
      <c r="Z32" s="301">
        <v>0</v>
      </c>
      <c r="AA32" s="301">
        <v>0</v>
      </c>
      <c r="AB32" s="301">
        <v>0</v>
      </c>
      <c r="AC32" s="302">
        <f t="shared" si="20"/>
        <v>0</v>
      </c>
      <c r="AD32" s="330">
        <v>0</v>
      </c>
      <c r="AE32" s="330">
        <v>0</v>
      </c>
      <c r="AF32" s="330">
        <v>1</v>
      </c>
      <c r="AG32" s="330">
        <v>0</v>
      </c>
      <c r="AH32" s="331">
        <f t="shared" si="21"/>
        <v>1</v>
      </c>
      <c r="AI32" s="204">
        <v>0</v>
      </c>
      <c r="AJ32" s="204">
        <v>0</v>
      </c>
      <c r="AK32" s="185">
        <v>0</v>
      </c>
      <c r="AL32" s="186">
        <f t="shared" si="8"/>
        <v>0</v>
      </c>
      <c r="AM32" s="204">
        <v>0</v>
      </c>
      <c r="AN32" s="204">
        <v>0</v>
      </c>
      <c r="AO32" s="185">
        <v>0</v>
      </c>
      <c r="AP32" s="186">
        <f t="shared" si="9"/>
        <v>0</v>
      </c>
      <c r="AQ32" s="204">
        <v>0</v>
      </c>
      <c r="AR32" s="185">
        <v>0</v>
      </c>
      <c r="AS32" s="185">
        <v>0</v>
      </c>
      <c r="AT32" s="186">
        <f t="shared" si="10"/>
        <v>0</v>
      </c>
      <c r="AU32" s="189">
        <v>55</v>
      </c>
      <c r="AV32" s="185">
        <f t="shared" si="11"/>
        <v>0</v>
      </c>
      <c r="AW32" s="185">
        <f t="shared" si="12"/>
        <v>18</v>
      </c>
      <c r="AX32" s="185">
        <f t="shared" si="13"/>
        <v>10</v>
      </c>
      <c r="AY32" s="185">
        <f t="shared" si="14"/>
        <v>55</v>
      </c>
      <c r="AZ32" s="185">
        <f t="shared" si="15"/>
        <v>83</v>
      </c>
      <c r="BA32" s="185">
        <f t="shared" si="16"/>
        <v>28</v>
      </c>
      <c r="BB32" s="185">
        <f t="shared" si="17"/>
        <v>0</v>
      </c>
      <c r="BC32" s="185">
        <f t="shared" si="18"/>
        <v>0</v>
      </c>
      <c r="BD32" s="266">
        <f t="shared" si="22"/>
        <v>0</v>
      </c>
    </row>
    <row r="33" spans="1:56" ht="18" customHeight="1">
      <c r="A33" s="165">
        <v>25</v>
      </c>
      <c r="B33" s="202" t="s">
        <v>41</v>
      </c>
      <c r="C33" s="188">
        <v>0</v>
      </c>
      <c r="D33" s="188">
        <v>29</v>
      </c>
      <c r="E33" s="188">
        <v>12</v>
      </c>
      <c r="F33" s="186">
        <f t="shared" si="1"/>
        <v>41</v>
      </c>
      <c r="G33" s="188">
        <v>0</v>
      </c>
      <c r="H33" s="188">
        <v>1</v>
      </c>
      <c r="I33" s="188">
        <v>2</v>
      </c>
      <c r="J33" s="186">
        <f t="shared" si="2"/>
        <v>3</v>
      </c>
      <c r="K33" s="306">
        <v>0</v>
      </c>
      <c r="L33" s="306">
        <v>0</v>
      </c>
      <c r="M33" s="306">
        <v>0</v>
      </c>
      <c r="N33" s="302">
        <f t="shared" si="3"/>
        <v>0</v>
      </c>
      <c r="O33" s="356">
        <v>0</v>
      </c>
      <c r="P33" s="356">
        <v>2</v>
      </c>
      <c r="Q33" s="356">
        <v>0</v>
      </c>
      <c r="R33" s="356">
        <v>2</v>
      </c>
      <c r="S33" s="357">
        <f t="shared" si="4"/>
        <v>4</v>
      </c>
      <c r="T33" s="188">
        <v>0</v>
      </c>
      <c r="U33" s="188">
        <v>5</v>
      </c>
      <c r="V33" s="188">
        <v>10</v>
      </c>
      <c r="W33" s="188">
        <v>23</v>
      </c>
      <c r="X33" s="186">
        <f t="shared" si="5"/>
        <v>38</v>
      </c>
      <c r="Y33" s="301">
        <v>0</v>
      </c>
      <c r="Z33" s="301">
        <v>0</v>
      </c>
      <c r="AA33" s="301">
        <v>0</v>
      </c>
      <c r="AB33" s="301">
        <v>0</v>
      </c>
      <c r="AC33" s="302">
        <f t="shared" si="20"/>
        <v>0</v>
      </c>
      <c r="AD33" s="330">
        <v>0</v>
      </c>
      <c r="AE33" s="330">
        <v>1</v>
      </c>
      <c r="AF33" s="330">
        <v>0</v>
      </c>
      <c r="AG33" s="330">
        <v>0</v>
      </c>
      <c r="AH33" s="331">
        <f t="shared" si="21"/>
        <v>1</v>
      </c>
      <c r="AI33" s="204">
        <v>0</v>
      </c>
      <c r="AJ33" s="204">
        <v>0</v>
      </c>
      <c r="AK33" s="185">
        <v>0</v>
      </c>
      <c r="AL33" s="186">
        <f t="shared" si="8"/>
        <v>0</v>
      </c>
      <c r="AM33" s="204">
        <v>0</v>
      </c>
      <c r="AN33" s="204">
        <v>0</v>
      </c>
      <c r="AO33" s="185">
        <v>0</v>
      </c>
      <c r="AP33" s="186">
        <f t="shared" si="9"/>
        <v>0</v>
      </c>
      <c r="AQ33" s="204">
        <v>0</v>
      </c>
      <c r="AR33" s="185">
        <v>0</v>
      </c>
      <c r="AS33" s="185">
        <v>0</v>
      </c>
      <c r="AT33" s="186">
        <f t="shared" si="10"/>
        <v>0</v>
      </c>
      <c r="AU33" s="189">
        <v>105</v>
      </c>
      <c r="AV33" s="185">
        <f t="shared" si="11"/>
        <v>0</v>
      </c>
      <c r="AW33" s="185">
        <f t="shared" si="12"/>
        <v>38</v>
      </c>
      <c r="AX33" s="185">
        <f t="shared" si="13"/>
        <v>24</v>
      </c>
      <c r="AY33" s="185">
        <f t="shared" si="14"/>
        <v>130</v>
      </c>
      <c r="AZ33" s="185">
        <f t="shared" si="15"/>
        <v>192</v>
      </c>
      <c r="BA33" s="185">
        <f t="shared" si="16"/>
        <v>62</v>
      </c>
      <c r="BB33" s="185">
        <f t="shared" si="17"/>
        <v>0</v>
      </c>
      <c r="BC33" s="185">
        <f t="shared" si="18"/>
        <v>0</v>
      </c>
      <c r="BD33" s="266">
        <f t="shared" si="22"/>
        <v>0</v>
      </c>
    </row>
    <row r="34" spans="1:56" ht="18" customHeight="1">
      <c r="A34" s="165">
        <v>26</v>
      </c>
      <c r="B34" s="132" t="s">
        <v>42</v>
      </c>
      <c r="C34" s="188">
        <v>13</v>
      </c>
      <c r="D34" s="188">
        <v>1</v>
      </c>
      <c r="E34" s="188">
        <v>2</v>
      </c>
      <c r="F34" s="186">
        <f t="shared" si="1"/>
        <v>16</v>
      </c>
      <c r="G34" s="188">
        <v>20</v>
      </c>
      <c r="H34" s="188">
        <v>1</v>
      </c>
      <c r="I34" s="188">
        <v>1</v>
      </c>
      <c r="J34" s="186">
        <f t="shared" si="2"/>
        <v>22</v>
      </c>
      <c r="K34" s="306">
        <v>2</v>
      </c>
      <c r="L34" s="306">
        <v>4</v>
      </c>
      <c r="M34" s="306">
        <v>4</v>
      </c>
      <c r="N34" s="302">
        <f t="shared" si="3"/>
        <v>10</v>
      </c>
      <c r="O34" s="356">
        <v>0</v>
      </c>
      <c r="P34" s="356">
        <v>0</v>
      </c>
      <c r="Q34" s="356">
        <v>0</v>
      </c>
      <c r="R34" s="356">
        <v>0</v>
      </c>
      <c r="S34" s="357">
        <f t="shared" si="4"/>
        <v>0</v>
      </c>
      <c r="T34" s="188">
        <v>4</v>
      </c>
      <c r="U34" s="188">
        <v>2</v>
      </c>
      <c r="V34" s="188">
        <v>8</v>
      </c>
      <c r="W34" s="188">
        <v>3</v>
      </c>
      <c r="X34" s="186">
        <f t="shared" si="5"/>
        <v>17</v>
      </c>
      <c r="Y34" s="301">
        <v>0</v>
      </c>
      <c r="Z34" s="301">
        <v>0</v>
      </c>
      <c r="AA34" s="301">
        <v>0</v>
      </c>
      <c r="AB34" s="301">
        <v>0</v>
      </c>
      <c r="AC34" s="302">
        <f t="shared" si="20"/>
        <v>0</v>
      </c>
      <c r="AD34" s="330">
        <v>0</v>
      </c>
      <c r="AE34" s="330">
        <v>0</v>
      </c>
      <c r="AF34" s="330">
        <v>0</v>
      </c>
      <c r="AG34" s="330">
        <v>0</v>
      </c>
      <c r="AH34" s="331">
        <f t="shared" si="21"/>
        <v>0</v>
      </c>
      <c r="AI34" s="205">
        <v>0</v>
      </c>
      <c r="AJ34" s="204">
        <v>0</v>
      </c>
      <c r="AK34" s="185">
        <v>0</v>
      </c>
      <c r="AL34" s="186">
        <f t="shared" si="8"/>
        <v>0</v>
      </c>
      <c r="AM34" s="204">
        <v>0</v>
      </c>
      <c r="AN34" s="204">
        <v>0</v>
      </c>
      <c r="AO34" s="185">
        <v>0</v>
      </c>
      <c r="AP34" s="186">
        <f t="shared" si="9"/>
        <v>0</v>
      </c>
      <c r="AQ34" s="204">
        <v>5</v>
      </c>
      <c r="AR34" s="185">
        <v>0</v>
      </c>
      <c r="AS34" s="185">
        <v>0</v>
      </c>
      <c r="AT34" s="186">
        <f t="shared" si="10"/>
        <v>5</v>
      </c>
      <c r="AU34" s="189">
        <v>0</v>
      </c>
      <c r="AV34" s="185">
        <f t="shared" si="11"/>
        <v>44</v>
      </c>
      <c r="AW34" s="185">
        <f t="shared" si="12"/>
        <v>8</v>
      </c>
      <c r="AX34" s="185">
        <f t="shared" si="13"/>
        <v>15</v>
      </c>
      <c r="AY34" s="185">
        <f t="shared" si="14"/>
        <v>3</v>
      </c>
      <c r="AZ34" s="185">
        <f t="shared" si="15"/>
        <v>70</v>
      </c>
      <c r="BA34" s="185">
        <f t="shared" si="16"/>
        <v>23</v>
      </c>
      <c r="BB34" s="185">
        <f t="shared" si="17"/>
        <v>5.5</v>
      </c>
      <c r="BC34" s="185">
        <f t="shared" si="18"/>
        <v>2.933333333333333</v>
      </c>
      <c r="BD34" s="266">
        <f t="shared" si="22"/>
        <v>1.9130434782608696</v>
      </c>
    </row>
    <row r="35" spans="1:56" ht="18" customHeight="1">
      <c r="A35" s="165">
        <v>27</v>
      </c>
      <c r="B35" s="174" t="s">
        <v>103</v>
      </c>
      <c r="C35" s="188">
        <v>0</v>
      </c>
      <c r="D35" s="188">
        <v>1</v>
      </c>
      <c r="E35" s="188">
        <v>0</v>
      </c>
      <c r="F35" s="186">
        <f t="shared" si="1"/>
        <v>1</v>
      </c>
      <c r="G35" s="188">
        <v>0</v>
      </c>
      <c r="H35" s="188">
        <v>1</v>
      </c>
      <c r="I35" s="188">
        <v>0</v>
      </c>
      <c r="J35" s="186">
        <f t="shared" si="2"/>
        <v>1</v>
      </c>
      <c r="K35" s="306">
        <v>0</v>
      </c>
      <c r="L35" s="306">
        <v>0</v>
      </c>
      <c r="M35" s="306">
        <v>0</v>
      </c>
      <c r="N35" s="302">
        <f t="shared" si="3"/>
        <v>0</v>
      </c>
      <c r="O35" s="356">
        <v>0</v>
      </c>
      <c r="P35" s="356">
        <v>0</v>
      </c>
      <c r="Q35" s="356">
        <v>0</v>
      </c>
      <c r="R35" s="356">
        <v>0</v>
      </c>
      <c r="S35" s="357">
        <f t="shared" si="4"/>
        <v>0</v>
      </c>
      <c r="T35" s="188">
        <v>0</v>
      </c>
      <c r="U35" s="188">
        <v>1</v>
      </c>
      <c r="V35" s="188">
        <v>0</v>
      </c>
      <c r="W35" s="188">
        <v>1</v>
      </c>
      <c r="X35" s="186">
        <f t="shared" si="5"/>
        <v>2</v>
      </c>
      <c r="Y35" s="301">
        <v>0</v>
      </c>
      <c r="Z35" s="301">
        <v>0</v>
      </c>
      <c r="AA35" s="301">
        <v>0</v>
      </c>
      <c r="AB35" s="301">
        <v>0</v>
      </c>
      <c r="AC35" s="302">
        <f t="shared" si="20"/>
        <v>0</v>
      </c>
      <c r="AD35" s="330">
        <v>0</v>
      </c>
      <c r="AE35" s="330">
        <v>0</v>
      </c>
      <c r="AF35" s="330">
        <v>0</v>
      </c>
      <c r="AG35" s="330">
        <v>0</v>
      </c>
      <c r="AH35" s="331">
        <f t="shared" si="21"/>
        <v>0</v>
      </c>
      <c r="AI35" s="204">
        <v>0</v>
      </c>
      <c r="AJ35" s="204">
        <v>0</v>
      </c>
      <c r="AK35" s="185">
        <v>0</v>
      </c>
      <c r="AL35" s="186">
        <f t="shared" si="8"/>
        <v>0</v>
      </c>
      <c r="AM35" s="204">
        <v>0</v>
      </c>
      <c r="AN35" s="204">
        <v>0</v>
      </c>
      <c r="AO35" s="185">
        <v>0</v>
      </c>
      <c r="AP35" s="186">
        <f t="shared" si="9"/>
        <v>0</v>
      </c>
      <c r="AQ35" s="204">
        <v>0</v>
      </c>
      <c r="AR35" s="185">
        <v>0</v>
      </c>
      <c r="AS35" s="185">
        <v>0</v>
      </c>
      <c r="AT35" s="186">
        <f t="shared" si="10"/>
        <v>0</v>
      </c>
      <c r="AU35" s="189">
        <v>0</v>
      </c>
      <c r="AV35" s="185">
        <f t="shared" si="11"/>
        <v>0</v>
      </c>
      <c r="AW35" s="185">
        <f t="shared" si="12"/>
        <v>3</v>
      </c>
      <c r="AX35" s="185">
        <f t="shared" si="13"/>
        <v>0</v>
      </c>
      <c r="AY35" s="185">
        <f t="shared" si="14"/>
        <v>1</v>
      </c>
      <c r="AZ35" s="185">
        <f t="shared" si="15"/>
        <v>4</v>
      </c>
      <c r="BA35" s="185">
        <f t="shared" si="16"/>
        <v>3</v>
      </c>
      <c r="BB35" s="185">
        <f t="shared" si="17"/>
        <v>0</v>
      </c>
      <c r="BC35" s="185" t="e">
        <f t="shared" si="18"/>
        <v>#DIV/0!</v>
      </c>
      <c r="BD35" s="266">
        <f t="shared" si="22"/>
        <v>0</v>
      </c>
    </row>
    <row r="36" spans="1:56" ht="18" customHeight="1">
      <c r="A36" s="165">
        <v>28</v>
      </c>
      <c r="B36" s="132" t="s">
        <v>310</v>
      </c>
      <c r="C36" s="188">
        <v>0</v>
      </c>
      <c r="D36" s="188">
        <v>0</v>
      </c>
      <c r="E36" s="188">
        <v>0</v>
      </c>
      <c r="F36" s="186">
        <f t="shared" si="1"/>
        <v>0</v>
      </c>
      <c r="G36" s="188">
        <v>9</v>
      </c>
      <c r="H36" s="188">
        <v>3</v>
      </c>
      <c r="I36" s="188">
        <v>1</v>
      </c>
      <c r="J36" s="186">
        <f t="shared" si="2"/>
        <v>13</v>
      </c>
      <c r="K36" s="306">
        <v>0</v>
      </c>
      <c r="L36" s="306">
        <v>1</v>
      </c>
      <c r="M36" s="306">
        <v>0</v>
      </c>
      <c r="N36" s="302">
        <f t="shared" si="3"/>
        <v>1</v>
      </c>
      <c r="O36" s="356">
        <v>0</v>
      </c>
      <c r="P36" s="356">
        <v>0</v>
      </c>
      <c r="Q36" s="356">
        <v>0</v>
      </c>
      <c r="R36" s="356">
        <v>0</v>
      </c>
      <c r="S36" s="357">
        <f t="shared" si="4"/>
        <v>0</v>
      </c>
      <c r="T36" s="188">
        <v>0</v>
      </c>
      <c r="U36" s="188">
        <v>0</v>
      </c>
      <c r="V36" s="188">
        <v>0</v>
      </c>
      <c r="W36" s="188">
        <v>5</v>
      </c>
      <c r="X36" s="186">
        <f t="shared" si="5"/>
        <v>5</v>
      </c>
      <c r="Y36" s="301">
        <v>0</v>
      </c>
      <c r="Z36" s="301">
        <v>0</v>
      </c>
      <c r="AA36" s="301">
        <v>0</v>
      </c>
      <c r="AB36" s="301">
        <v>0</v>
      </c>
      <c r="AC36" s="302">
        <f t="shared" si="20"/>
        <v>0</v>
      </c>
      <c r="AD36" s="330">
        <v>0</v>
      </c>
      <c r="AE36" s="330">
        <v>4</v>
      </c>
      <c r="AF36" s="330">
        <v>1</v>
      </c>
      <c r="AG36" s="330">
        <v>0</v>
      </c>
      <c r="AH36" s="331">
        <f t="shared" si="21"/>
        <v>5</v>
      </c>
      <c r="AI36" s="205">
        <v>0</v>
      </c>
      <c r="AJ36" s="188">
        <v>0</v>
      </c>
      <c r="AK36" s="188">
        <v>0</v>
      </c>
      <c r="AL36" s="186">
        <f t="shared" si="8"/>
        <v>0</v>
      </c>
      <c r="AM36" s="204">
        <v>1</v>
      </c>
      <c r="AN36" s="188">
        <v>0</v>
      </c>
      <c r="AO36" s="188">
        <v>0</v>
      </c>
      <c r="AP36" s="186">
        <f t="shared" si="9"/>
        <v>1</v>
      </c>
      <c r="AQ36" s="204">
        <v>0</v>
      </c>
      <c r="AR36" s="188">
        <v>0</v>
      </c>
      <c r="AS36" s="188">
        <v>0</v>
      </c>
      <c r="AT36" s="186">
        <f t="shared" si="10"/>
        <v>0</v>
      </c>
      <c r="AU36" s="189">
        <v>0</v>
      </c>
      <c r="AV36" s="185">
        <f t="shared" si="11"/>
        <v>10</v>
      </c>
      <c r="AW36" s="185">
        <f t="shared" si="12"/>
        <v>8</v>
      </c>
      <c r="AX36" s="185">
        <f t="shared" si="13"/>
        <v>2</v>
      </c>
      <c r="AY36" s="185">
        <f t="shared" si="14"/>
        <v>5</v>
      </c>
      <c r="AZ36" s="185">
        <f t="shared" si="15"/>
        <v>25</v>
      </c>
      <c r="BA36" s="185">
        <f t="shared" si="16"/>
        <v>10</v>
      </c>
      <c r="BB36" s="185">
        <f aca="true" t="shared" si="23" ref="BB36:BB46">AV36/AW36</f>
        <v>1.25</v>
      </c>
      <c r="BC36" s="185">
        <f aca="true" t="shared" si="24" ref="BC36:BC46">AV36/AX36</f>
        <v>5</v>
      </c>
      <c r="BD36" s="266">
        <f aca="true" t="shared" si="25" ref="BD36:BD46">AV36/BA36</f>
        <v>1</v>
      </c>
    </row>
    <row r="37" spans="1:56" ht="18" customHeight="1">
      <c r="A37" s="165">
        <v>29</v>
      </c>
      <c r="B37" s="132" t="s">
        <v>98</v>
      </c>
      <c r="C37" s="188">
        <v>3</v>
      </c>
      <c r="D37" s="188">
        <v>0</v>
      </c>
      <c r="E37" s="188">
        <v>1</v>
      </c>
      <c r="F37" s="186">
        <f t="shared" si="1"/>
        <v>4</v>
      </c>
      <c r="G37" s="188">
        <v>5</v>
      </c>
      <c r="H37" s="188">
        <v>0</v>
      </c>
      <c r="I37" s="188">
        <v>0</v>
      </c>
      <c r="J37" s="186">
        <f t="shared" si="2"/>
        <v>5</v>
      </c>
      <c r="K37" s="306">
        <v>0</v>
      </c>
      <c r="L37" s="306">
        <v>0</v>
      </c>
      <c r="M37" s="306">
        <v>0</v>
      </c>
      <c r="N37" s="302">
        <f t="shared" si="3"/>
        <v>0</v>
      </c>
      <c r="O37" s="356">
        <v>0</v>
      </c>
      <c r="P37" s="356">
        <v>0</v>
      </c>
      <c r="Q37" s="356">
        <v>0</v>
      </c>
      <c r="R37" s="356">
        <v>0</v>
      </c>
      <c r="S37" s="357">
        <f t="shared" si="4"/>
        <v>0</v>
      </c>
      <c r="T37" s="188">
        <v>0</v>
      </c>
      <c r="U37" s="188">
        <v>5</v>
      </c>
      <c r="V37" s="188">
        <v>4</v>
      </c>
      <c r="W37" s="188">
        <v>2</v>
      </c>
      <c r="X37" s="186">
        <f t="shared" si="5"/>
        <v>11</v>
      </c>
      <c r="Y37" s="301">
        <v>0</v>
      </c>
      <c r="Z37" s="301">
        <v>0</v>
      </c>
      <c r="AA37" s="301">
        <v>0</v>
      </c>
      <c r="AB37" s="301">
        <v>0</v>
      </c>
      <c r="AC37" s="302">
        <f t="shared" si="20"/>
        <v>0</v>
      </c>
      <c r="AD37" s="330">
        <v>0</v>
      </c>
      <c r="AE37" s="330">
        <v>0</v>
      </c>
      <c r="AF37" s="330">
        <v>0</v>
      </c>
      <c r="AG37" s="330">
        <v>0</v>
      </c>
      <c r="AH37" s="331">
        <f t="shared" si="21"/>
        <v>0</v>
      </c>
      <c r="AI37" s="205">
        <v>0</v>
      </c>
      <c r="AJ37" s="188">
        <v>0</v>
      </c>
      <c r="AK37" s="188">
        <v>0</v>
      </c>
      <c r="AL37" s="186">
        <f t="shared" si="8"/>
        <v>0</v>
      </c>
      <c r="AM37" s="204">
        <v>0</v>
      </c>
      <c r="AN37" s="188">
        <v>0</v>
      </c>
      <c r="AO37" s="188">
        <v>0</v>
      </c>
      <c r="AP37" s="186">
        <f t="shared" si="9"/>
        <v>0</v>
      </c>
      <c r="AQ37" s="204">
        <v>0</v>
      </c>
      <c r="AR37" s="188">
        <v>0</v>
      </c>
      <c r="AS37" s="188">
        <v>0</v>
      </c>
      <c r="AT37" s="186">
        <f t="shared" si="10"/>
        <v>0</v>
      </c>
      <c r="AU37" s="189">
        <v>0</v>
      </c>
      <c r="AV37" s="185">
        <f t="shared" si="11"/>
        <v>8</v>
      </c>
      <c r="AW37" s="185">
        <f t="shared" si="12"/>
        <v>5</v>
      </c>
      <c r="AX37" s="185">
        <f t="shared" si="13"/>
        <v>5</v>
      </c>
      <c r="AY37" s="185">
        <f t="shared" si="14"/>
        <v>2</v>
      </c>
      <c r="AZ37" s="185">
        <f t="shared" si="15"/>
        <v>20</v>
      </c>
      <c r="BA37" s="185">
        <f t="shared" si="16"/>
        <v>10</v>
      </c>
      <c r="BB37" s="185">
        <f t="shared" si="23"/>
        <v>1.6</v>
      </c>
      <c r="BC37" s="185">
        <f t="shared" si="24"/>
        <v>1.6</v>
      </c>
      <c r="BD37" s="266">
        <f t="shared" si="25"/>
        <v>0.8</v>
      </c>
    </row>
    <row r="38" spans="1:56" ht="18" customHeight="1">
      <c r="A38" s="165">
        <v>30</v>
      </c>
      <c r="B38" s="98" t="s">
        <v>102</v>
      </c>
      <c r="C38" s="188">
        <v>0</v>
      </c>
      <c r="D38" s="188">
        <v>2</v>
      </c>
      <c r="E38" s="188">
        <v>4</v>
      </c>
      <c r="F38" s="186">
        <f t="shared" si="1"/>
        <v>6</v>
      </c>
      <c r="G38" s="188">
        <v>0</v>
      </c>
      <c r="H38" s="188">
        <v>2</v>
      </c>
      <c r="I38" s="188">
        <v>2</v>
      </c>
      <c r="J38" s="186">
        <f t="shared" si="2"/>
        <v>4</v>
      </c>
      <c r="K38" s="306">
        <v>0</v>
      </c>
      <c r="L38" s="306">
        <v>1</v>
      </c>
      <c r="M38" s="306">
        <v>2</v>
      </c>
      <c r="N38" s="302">
        <f t="shared" si="3"/>
        <v>3</v>
      </c>
      <c r="O38" s="356">
        <v>0</v>
      </c>
      <c r="P38" s="356">
        <v>0</v>
      </c>
      <c r="Q38" s="356">
        <v>0</v>
      </c>
      <c r="R38" s="356">
        <v>0</v>
      </c>
      <c r="S38" s="357">
        <f t="shared" si="4"/>
        <v>0</v>
      </c>
      <c r="T38" s="188">
        <v>0</v>
      </c>
      <c r="U38" s="188">
        <v>0</v>
      </c>
      <c r="V38" s="188">
        <v>0</v>
      </c>
      <c r="W38" s="188">
        <v>2</v>
      </c>
      <c r="X38" s="186">
        <f t="shared" si="5"/>
        <v>2</v>
      </c>
      <c r="Y38" s="301">
        <v>0</v>
      </c>
      <c r="Z38" s="301">
        <v>0</v>
      </c>
      <c r="AA38" s="301">
        <v>0</v>
      </c>
      <c r="AB38" s="301">
        <v>0</v>
      </c>
      <c r="AC38" s="302">
        <f t="shared" si="20"/>
        <v>0</v>
      </c>
      <c r="AD38" s="330">
        <v>0</v>
      </c>
      <c r="AE38" s="330">
        <v>0</v>
      </c>
      <c r="AF38" s="330">
        <v>0</v>
      </c>
      <c r="AG38" s="330">
        <v>0</v>
      </c>
      <c r="AH38" s="331">
        <f t="shared" si="21"/>
        <v>0</v>
      </c>
      <c r="AI38" s="205">
        <v>0</v>
      </c>
      <c r="AJ38" s="188">
        <v>0</v>
      </c>
      <c r="AK38" s="188">
        <v>0</v>
      </c>
      <c r="AL38" s="186">
        <f t="shared" si="8"/>
        <v>0</v>
      </c>
      <c r="AM38" s="204">
        <v>0</v>
      </c>
      <c r="AN38" s="188">
        <v>0</v>
      </c>
      <c r="AO38" s="188">
        <v>0</v>
      </c>
      <c r="AP38" s="186">
        <f t="shared" si="9"/>
        <v>0</v>
      </c>
      <c r="AQ38" s="204">
        <v>0</v>
      </c>
      <c r="AR38" s="188">
        <v>0</v>
      </c>
      <c r="AS38" s="188">
        <v>0</v>
      </c>
      <c r="AT38" s="186">
        <f t="shared" si="10"/>
        <v>0</v>
      </c>
      <c r="AU38" s="189">
        <v>0</v>
      </c>
      <c r="AV38" s="185">
        <f t="shared" si="11"/>
        <v>0</v>
      </c>
      <c r="AW38" s="185">
        <f t="shared" si="12"/>
        <v>5</v>
      </c>
      <c r="AX38" s="185">
        <f t="shared" si="13"/>
        <v>8</v>
      </c>
      <c r="AY38" s="185">
        <f t="shared" si="14"/>
        <v>2</v>
      </c>
      <c r="AZ38" s="185">
        <f t="shared" si="15"/>
        <v>15</v>
      </c>
      <c r="BA38" s="185">
        <f t="shared" si="16"/>
        <v>13</v>
      </c>
      <c r="BB38" s="185">
        <f t="shared" si="23"/>
        <v>0</v>
      </c>
      <c r="BC38" s="185">
        <f t="shared" si="24"/>
        <v>0</v>
      </c>
      <c r="BD38" s="266">
        <f t="shared" si="25"/>
        <v>0</v>
      </c>
    </row>
    <row r="39" spans="1:56" ht="18" customHeight="1">
      <c r="A39" s="165">
        <v>31</v>
      </c>
      <c r="B39" s="174" t="s">
        <v>241</v>
      </c>
      <c r="C39" s="188">
        <v>0</v>
      </c>
      <c r="D39" s="188">
        <v>0</v>
      </c>
      <c r="E39" s="188">
        <v>1</v>
      </c>
      <c r="F39" s="186">
        <f t="shared" si="1"/>
        <v>1</v>
      </c>
      <c r="G39" s="188">
        <v>0</v>
      </c>
      <c r="H39" s="188">
        <v>2</v>
      </c>
      <c r="I39" s="188">
        <v>3</v>
      </c>
      <c r="J39" s="186">
        <f t="shared" si="2"/>
        <v>5</v>
      </c>
      <c r="K39" s="306">
        <v>0</v>
      </c>
      <c r="L39" s="306">
        <v>0</v>
      </c>
      <c r="M39" s="306">
        <v>0</v>
      </c>
      <c r="N39" s="302">
        <f t="shared" si="3"/>
        <v>0</v>
      </c>
      <c r="O39" s="356">
        <v>0</v>
      </c>
      <c r="P39" s="356">
        <v>0</v>
      </c>
      <c r="Q39" s="356">
        <v>0</v>
      </c>
      <c r="R39" s="356">
        <v>0</v>
      </c>
      <c r="S39" s="357">
        <f t="shared" si="4"/>
        <v>0</v>
      </c>
      <c r="T39" s="188">
        <v>0</v>
      </c>
      <c r="U39" s="188">
        <v>0</v>
      </c>
      <c r="V39" s="188">
        <v>0</v>
      </c>
      <c r="W39" s="188">
        <v>1</v>
      </c>
      <c r="X39" s="186">
        <f t="shared" si="5"/>
        <v>1</v>
      </c>
      <c r="Y39" s="301">
        <v>0</v>
      </c>
      <c r="Z39" s="301">
        <v>0</v>
      </c>
      <c r="AA39" s="301">
        <v>0</v>
      </c>
      <c r="AB39" s="301">
        <v>0</v>
      </c>
      <c r="AC39" s="302">
        <f t="shared" si="20"/>
        <v>0</v>
      </c>
      <c r="AD39" s="330">
        <v>0</v>
      </c>
      <c r="AE39" s="330">
        <v>0</v>
      </c>
      <c r="AF39" s="330">
        <v>3</v>
      </c>
      <c r="AG39" s="330">
        <v>0</v>
      </c>
      <c r="AH39" s="331">
        <f t="shared" si="21"/>
        <v>3</v>
      </c>
      <c r="AI39" s="205">
        <v>0</v>
      </c>
      <c r="AJ39" s="188">
        <v>0</v>
      </c>
      <c r="AK39" s="188">
        <v>0</v>
      </c>
      <c r="AL39" s="186">
        <f t="shared" si="8"/>
        <v>0</v>
      </c>
      <c r="AM39" s="204">
        <v>0</v>
      </c>
      <c r="AN39" s="188">
        <v>0</v>
      </c>
      <c r="AO39" s="188">
        <v>0</v>
      </c>
      <c r="AP39" s="186">
        <f t="shared" si="9"/>
        <v>0</v>
      </c>
      <c r="AQ39" s="204">
        <v>0</v>
      </c>
      <c r="AR39" s="188">
        <v>0</v>
      </c>
      <c r="AS39" s="188">
        <v>0</v>
      </c>
      <c r="AT39" s="186">
        <f t="shared" si="10"/>
        <v>0</v>
      </c>
      <c r="AU39" s="189">
        <v>0</v>
      </c>
      <c r="AV39" s="185">
        <f t="shared" si="11"/>
        <v>0</v>
      </c>
      <c r="AW39" s="185">
        <f t="shared" si="12"/>
        <v>2</v>
      </c>
      <c r="AX39" s="185">
        <f t="shared" si="13"/>
        <v>7</v>
      </c>
      <c r="AY39" s="185">
        <f t="shared" si="14"/>
        <v>1</v>
      </c>
      <c r="AZ39" s="185">
        <f t="shared" si="15"/>
        <v>10</v>
      </c>
      <c r="BA39" s="185">
        <f t="shared" si="16"/>
        <v>9</v>
      </c>
      <c r="BB39" s="185">
        <f t="shared" si="23"/>
        <v>0</v>
      </c>
      <c r="BC39" s="185">
        <f t="shared" si="24"/>
        <v>0</v>
      </c>
      <c r="BD39" s="266">
        <f t="shared" si="25"/>
        <v>0</v>
      </c>
    </row>
    <row r="40" spans="1:56" ht="18" customHeight="1">
      <c r="A40" s="165">
        <v>32</v>
      </c>
      <c r="B40" s="132" t="s">
        <v>120</v>
      </c>
      <c r="C40" s="188">
        <v>0</v>
      </c>
      <c r="D40" s="188">
        <v>0</v>
      </c>
      <c r="E40" s="188">
        <v>0</v>
      </c>
      <c r="F40" s="186">
        <f t="shared" si="1"/>
        <v>0</v>
      </c>
      <c r="G40" s="188">
        <v>0</v>
      </c>
      <c r="H40" s="188">
        <v>0</v>
      </c>
      <c r="I40" s="188">
        <v>0</v>
      </c>
      <c r="J40" s="186">
        <f t="shared" si="2"/>
        <v>0</v>
      </c>
      <c r="K40" s="306">
        <v>0</v>
      </c>
      <c r="L40" s="306">
        <v>0</v>
      </c>
      <c r="M40" s="306">
        <v>0</v>
      </c>
      <c r="N40" s="302">
        <f t="shared" si="3"/>
        <v>0</v>
      </c>
      <c r="O40" s="356">
        <v>0</v>
      </c>
      <c r="P40" s="356">
        <v>0</v>
      </c>
      <c r="Q40" s="356">
        <v>0</v>
      </c>
      <c r="R40" s="356">
        <v>0</v>
      </c>
      <c r="S40" s="357">
        <f t="shared" si="4"/>
        <v>0</v>
      </c>
      <c r="T40" s="188">
        <v>0</v>
      </c>
      <c r="U40" s="188">
        <v>1</v>
      </c>
      <c r="V40" s="188">
        <v>8</v>
      </c>
      <c r="W40" s="188">
        <v>2</v>
      </c>
      <c r="X40" s="186">
        <f t="shared" si="5"/>
        <v>11</v>
      </c>
      <c r="Y40" s="301">
        <v>0</v>
      </c>
      <c r="Z40" s="301">
        <v>0</v>
      </c>
      <c r="AA40" s="301">
        <v>0</v>
      </c>
      <c r="AB40" s="301">
        <v>0</v>
      </c>
      <c r="AC40" s="302">
        <f t="shared" si="20"/>
        <v>0</v>
      </c>
      <c r="AD40" s="330">
        <v>0</v>
      </c>
      <c r="AE40" s="330">
        <v>0</v>
      </c>
      <c r="AF40" s="330">
        <v>0</v>
      </c>
      <c r="AG40" s="330">
        <v>0</v>
      </c>
      <c r="AH40" s="331">
        <f t="shared" si="21"/>
        <v>0</v>
      </c>
      <c r="AI40" s="205">
        <v>0</v>
      </c>
      <c r="AJ40" s="188">
        <v>0</v>
      </c>
      <c r="AK40" s="188">
        <v>0</v>
      </c>
      <c r="AL40" s="186">
        <f t="shared" si="8"/>
        <v>0</v>
      </c>
      <c r="AM40" s="204">
        <v>0</v>
      </c>
      <c r="AN40" s="188">
        <v>0</v>
      </c>
      <c r="AO40" s="188">
        <v>0</v>
      </c>
      <c r="AP40" s="186">
        <f t="shared" si="9"/>
        <v>0</v>
      </c>
      <c r="AQ40" s="204">
        <v>0</v>
      </c>
      <c r="AR40" s="188">
        <v>0</v>
      </c>
      <c r="AS40" s="188">
        <v>0</v>
      </c>
      <c r="AT40" s="186">
        <f t="shared" si="10"/>
        <v>0</v>
      </c>
      <c r="AU40" s="189">
        <v>0</v>
      </c>
      <c r="AV40" s="185">
        <f t="shared" si="11"/>
        <v>0</v>
      </c>
      <c r="AW40" s="185">
        <f t="shared" si="12"/>
        <v>1</v>
      </c>
      <c r="AX40" s="185">
        <f t="shared" si="13"/>
        <v>8</v>
      </c>
      <c r="AY40" s="185">
        <f t="shared" si="14"/>
        <v>2</v>
      </c>
      <c r="AZ40" s="185">
        <f t="shared" si="15"/>
        <v>11</v>
      </c>
      <c r="BA40" s="185">
        <f t="shared" si="16"/>
        <v>9</v>
      </c>
      <c r="BB40" s="185">
        <f t="shared" si="23"/>
        <v>0</v>
      </c>
      <c r="BC40" s="185">
        <f t="shared" si="24"/>
        <v>0</v>
      </c>
      <c r="BD40" s="266">
        <f t="shared" si="25"/>
        <v>0</v>
      </c>
    </row>
    <row r="41" spans="1:56" ht="18" customHeight="1">
      <c r="A41" s="165">
        <v>33</v>
      </c>
      <c r="B41" s="132" t="s">
        <v>114</v>
      </c>
      <c r="C41" s="188">
        <v>0</v>
      </c>
      <c r="D41" s="188">
        <v>1</v>
      </c>
      <c r="E41" s="188">
        <v>0</v>
      </c>
      <c r="F41" s="186">
        <f t="shared" si="1"/>
        <v>1</v>
      </c>
      <c r="G41" s="188">
        <v>0</v>
      </c>
      <c r="H41" s="188">
        <v>4</v>
      </c>
      <c r="I41" s="188">
        <v>1</v>
      </c>
      <c r="J41" s="186">
        <f t="shared" si="2"/>
        <v>5</v>
      </c>
      <c r="K41" s="306">
        <v>0</v>
      </c>
      <c r="L41" s="306">
        <v>0</v>
      </c>
      <c r="M41" s="306">
        <v>0</v>
      </c>
      <c r="N41" s="302">
        <f t="shared" si="3"/>
        <v>0</v>
      </c>
      <c r="O41" s="362">
        <v>0</v>
      </c>
      <c r="P41" s="362">
        <v>0</v>
      </c>
      <c r="Q41" s="362">
        <v>0</v>
      </c>
      <c r="R41" s="362">
        <v>0</v>
      </c>
      <c r="S41" s="357">
        <f t="shared" si="4"/>
        <v>0</v>
      </c>
      <c r="T41" s="188">
        <v>0</v>
      </c>
      <c r="U41" s="188">
        <v>0</v>
      </c>
      <c r="V41" s="188">
        <v>0</v>
      </c>
      <c r="W41" s="188">
        <v>0</v>
      </c>
      <c r="X41" s="186">
        <f t="shared" si="5"/>
        <v>0</v>
      </c>
      <c r="Y41" s="301">
        <v>0</v>
      </c>
      <c r="Z41" s="301">
        <v>0</v>
      </c>
      <c r="AA41" s="301">
        <v>0</v>
      </c>
      <c r="AB41" s="301">
        <v>0</v>
      </c>
      <c r="AC41" s="302">
        <f t="shared" si="20"/>
        <v>0</v>
      </c>
      <c r="AD41" s="330">
        <v>0</v>
      </c>
      <c r="AE41" s="330">
        <v>0</v>
      </c>
      <c r="AF41" s="330">
        <v>0</v>
      </c>
      <c r="AG41" s="330">
        <v>0</v>
      </c>
      <c r="AH41" s="331">
        <f t="shared" si="21"/>
        <v>0</v>
      </c>
      <c r="AI41" s="205">
        <v>0</v>
      </c>
      <c r="AJ41" s="188">
        <v>0</v>
      </c>
      <c r="AK41" s="188">
        <v>0</v>
      </c>
      <c r="AL41" s="186">
        <f t="shared" si="8"/>
        <v>0</v>
      </c>
      <c r="AM41" s="205">
        <v>0</v>
      </c>
      <c r="AN41" s="188">
        <v>0</v>
      </c>
      <c r="AO41" s="188">
        <v>0</v>
      </c>
      <c r="AP41" s="186">
        <f t="shared" si="9"/>
        <v>0</v>
      </c>
      <c r="AQ41" s="205">
        <v>0</v>
      </c>
      <c r="AR41" s="188">
        <v>0</v>
      </c>
      <c r="AS41" s="188">
        <v>0</v>
      </c>
      <c r="AT41" s="186">
        <f t="shared" si="10"/>
        <v>0</v>
      </c>
      <c r="AU41" s="189">
        <v>0</v>
      </c>
      <c r="AV41" s="185">
        <f t="shared" si="11"/>
        <v>0</v>
      </c>
      <c r="AW41" s="185">
        <f t="shared" si="12"/>
        <v>5</v>
      </c>
      <c r="AX41" s="185">
        <f t="shared" si="13"/>
        <v>1</v>
      </c>
      <c r="AY41" s="185">
        <f t="shared" si="14"/>
        <v>0</v>
      </c>
      <c r="AZ41" s="185">
        <f t="shared" si="15"/>
        <v>6</v>
      </c>
      <c r="BA41" s="185">
        <f t="shared" si="16"/>
        <v>6</v>
      </c>
      <c r="BB41" s="188">
        <f t="shared" si="23"/>
        <v>0</v>
      </c>
      <c r="BC41" s="188">
        <f t="shared" si="24"/>
        <v>0</v>
      </c>
      <c r="BD41" s="269">
        <f t="shared" si="25"/>
        <v>0</v>
      </c>
    </row>
    <row r="42" spans="1:56" ht="18" customHeight="1">
      <c r="A42" s="165">
        <v>34</v>
      </c>
      <c r="B42" s="164" t="s">
        <v>121</v>
      </c>
      <c r="C42" s="185">
        <v>0</v>
      </c>
      <c r="D42" s="185">
        <v>0</v>
      </c>
      <c r="E42" s="185">
        <v>0</v>
      </c>
      <c r="F42" s="186">
        <f t="shared" si="1"/>
        <v>0</v>
      </c>
      <c r="G42" s="185">
        <v>0</v>
      </c>
      <c r="H42" s="185">
        <v>0</v>
      </c>
      <c r="I42" s="185">
        <v>0</v>
      </c>
      <c r="J42" s="186">
        <f t="shared" si="2"/>
        <v>0</v>
      </c>
      <c r="K42" s="301">
        <v>0</v>
      </c>
      <c r="L42" s="301">
        <v>0</v>
      </c>
      <c r="M42" s="301">
        <v>0</v>
      </c>
      <c r="N42" s="302">
        <f t="shared" si="3"/>
        <v>0</v>
      </c>
      <c r="O42" s="356">
        <v>0</v>
      </c>
      <c r="P42" s="356">
        <v>0</v>
      </c>
      <c r="Q42" s="356">
        <v>0</v>
      </c>
      <c r="R42" s="356">
        <v>0</v>
      </c>
      <c r="S42" s="357">
        <f t="shared" si="4"/>
        <v>0</v>
      </c>
      <c r="T42" s="185">
        <v>0</v>
      </c>
      <c r="U42" s="185">
        <v>0</v>
      </c>
      <c r="V42" s="185">
        <v>0</v>
      </c>
      <c r="W42" s="185">
        <v>0</v>
      </c>
      <c r="X42" s="186">
        <f t="shared" si="5"/>
        <v>0</v>
      </c>
      <c r="Y42" s="301">
        <v>0</v>
      </c>
      <c r="Z42" s="301">
        <v>0</v>
      </c>
      <c r="AA42" s="301">
        <v>5</v>
      </c>
      <c r="AB42" s="301">
        <v>0</v>
      </c>
      <c r="AC42" s="302">
        <f t="shared" si="20"/>
        <v>5</v>
      </c>
      <c r="AD42" s="330">
        <v>0</v>
      </c>
      <c r="AE42" s="330">
        <v>0</v>
      </c>
      <c r="AF42" s="330">
        <v>0</v>
      </c>
      <c r="AG42" s="330">
        <v>0</v>
      </c>
      <c r="AH42" s="331">
        <f t="shared" si="21"/>
        <v>0</v>
      </c>
      <c r="AI42" s="204">
        <v>0</v>
      </c>
      <c r="AJ42" s="185">
        <v>0</v>
      </c>
      <c r="AK42" s="185">
        <v>0</v>
      </c>
      <c r="AL42" s="186">
        <f t="shared" si="8"/>
        <v>0</v>
      </c>
      <c r="AM42" s="204">
        <v>0</v>
      </c>
      <c r="AN42" s="185">
        <v>0</v>
      </c>
      <c r="AO42" s="185">
        <v>0</v>
      </c>
      <c r="AP42" s="186">
        <f t="shared" si="9"/>
        <v>0</v>
      </c>
      <c r="AQ42" s="204">
        <v>0</v>
      </c>
      <c r="AR42" s="185">
        <v>0</v>
      </c>
      <c r="AS42" s="185">
        <v>0</v>
      </c>
      <c r="AT42" s="186">
        <f t="shared" si="10"/>
        <v>0</v>
      </c>
      <c r="AU42" s="189">
        <v>0</v>
      </c>
      <c r="AV42" s="185">
        <f t="shared" si="11"/>
        <v>0</v>
      </c>
      <c r="AW42" s="185">
        <f t="shared" si="12"/>
        <v>0</v>
      </c>
      <c r="AX42" s="185">
        <f t="shared" si="13"/>
        <v>5</v>
      </c>
      <c r="AY42" s="185">
        <f t="shared" si="14"/>
        <v>0</v>
      </c>
      <c r="AZ42" s="185">
        <f t="shared" si="15"/>
        <v>5</v>
      </c>
      <c r="BA42" s="185">
        <f t="shared" si="16"/>
        <v>5</v>
      </c>
      <c r="BB42" s="185" t="e">
        <f t="shared" si="23"/>
        <v>#DIV/0!</v>
      </c>
      <c r="BC42" s="185">
        <f t="shared" si="24"/>
        <v>0</v>
      </c>
      <c r="BD42" s="266">
        <f t="shared" si="25"/>
        <v>0</v>
      </c>
    </row>
    <row r="43" spans="1:56" ht="18" customHeight="1">
      <c r="A43" s="165">
        <v>35</v>
      </c>
      <c r="B43" s="98" t="s">
        <v>247</v>
      </c>
      <c r="C43" s="185">
        <v>0</v>
      </c>
      <c r="D43" s="185">
        <v>0</v>
      </c>
      <c r="E43" s="185">
        <v>0</v>
      </c>
      <c r="F43" s="186">
        <f t="shared" si="1"/>
        <v>0</v>
      </c>
      <c r="G43" s="185">
        <v>0</v>
      </c>
      <c r="H43" s="185">
        <v>0</v>
      </c>
      <c r="I43" s="185">
        <v>0</v>
      </c>
      <c r="J43" s="186">
        <f t="shared" si="2"/>
        <v>0</v>
      </c>
      <c r="K43" s="301">
        <v>0</v>
      </c>
      <c r="L43" s="301">
        <v>0</v>
      </c>
      <c r="M43" s="301">
        <v>0</v>
      </c>
      <c r="N43" s="302">
        <f t="shared" si="3"/>
        <v>0</v>
      </c>
      <c r="O43" s="356">
        <v>0</v>
      </c>
      <c r="P43" s="356">
        <v>0</v>
      </c>
      <c r="Q43" s="356">
        <v>0</v>
      </c>
      <c r="R43" s="356">
        <v>0</v>
      </c>
      <c r="S43" s="357">
        <f t="shared" si="4"/>
        <v>0</v>
      </c>
      <c r="T43" s="185">
        <v>0</v>
      </c>
      <c r="U43" s="185">
        <v>0</v>
      </c>
      <c r="V43" s="185">
        <v>0</v>
      </c>
      <c r="W43" s="185">
        <v>0</v>
      </c>
      <c r="X43" s="186">
        <f t="shared" si="5"/>
        <v>0</v>
      </c>
      <c r="Y43" s="301">
        <v>0</v>
      </c>
      <c r="Z43" s="301">
        <v>0</v>
      </c>
      <c r="AA43" s="301">
        <v>0</v>
      </c>
      <c r="AB43" s="301">
        <v>0</v>
      </c>
      <c r="AC43" s="302">
        <f t="shared" si="20"/>
        <v>0</v>
      </c>
      <c r="AD43" s="330">
        <v>0</v>
      </c>
      <c r="AE43" s="330">
        <v>0</v>
      </c>
      <c r="AF43" s="330">
        <v>0</v>
      </c>
      <c r="AG43" s="330">
        <v>0</v>
      </c>
      <c r="AH43" s="331">
        <f t="shared" si="21"/>
        <v>0</v>
      </c>
      <c r="AI43" s="204">
        <v>0</v>
      </c>
      <c r="AJ43" s="185">
        <v>0</v>
      </c>
      <c r="AK43" s="185">
        <v>0</v>
      </c>
      <c r="AL43" s="186">
        <f t="shared" si="8"/>
        <v>0</v>
      </c>
      <c r="AM43" s="204">
        <v>0</v>
      </c>
      <c r="AN43" s="185">
        <v>0</v>
      </c>
      <c r="AO43" s="185">
        <v>0</v>
      </c>
      <c r="AP43" s="186">
        <f t="shared" si="9"/>
        <v>0</v>
      </c>
      <c r="AQ43" s="204">
        <v>0</v>
      </c>
      <c r="AR43" s="185">
        <v>0</v>
      </c>
      <c r="AS43" s="185">
        <v>0</v>
      </c>
      <c r="AT43" s="186">
        <f t="shared" si="10"/>
        <v>0</v>
      </c>
      <c r="AU43" s="189">
        <v>0</v>
      </c>
      <c r="AV43" s="185">
        <f t="shared" si="11"/>
        <v>0</v>
      </c>
      <c r="AW43" s="185">
        <f t="shared" si="12"/>
        <v>0</v>
      </c>
      <c r="AX43" s="185">
        <f t="shared" si="13"/>
        <v>0</v>
      </c>
      <c r="AY43" s="185">
        <f t="shared" si="14"/>
        <v>0</v>
      </c>
      <c r="AZ43" s="185">
        <f t="shared" si="15"/>
        <v>0</v>
      </c>
      <c r="BA43" s="185">
        <f t="shared" si="16"/>
        <v>0</v>
      </c>
      <c r="BB43" s="185" t="e">
        <f>AV43/AW43</f>
        <v>#DIV/0!</v>
      </c>
      <c r="BC43" s="185" t="e">
        <f>AV43/AX43</f>
        <v>#DIV/0!</v>
      </c>
      <c r="BD43" s="266" t="e">
        <f>AV43/BA43</f>
        <v>#DIV/0!</v>
      </c>
    </row>
    <row r="44" spans="1:56" ht="18" customHeight="1">
      <c r="A44" s="165">
        <v>36</v>
      </c>
      <c r="B44" s="164" t="s">
        <v>180</v>
      </c>
      <c r="C44" s="185">
        <v>0</v>
      </c>
      <c r="D44" s="185">
        <v>0</v>
      </c>
      <c r="E44" s="185">
        <v>0</v>
      </c>
      <c r="F44" s="186">
        <f t="shared" si="1"/>
        <v>0</v>
      </c>
      <c r="G44" s="185">
        <v>0</v>
      </c>
      <c r="H44" s="185">
        <v>0</v>
      </c>
      <c r="I44" s="185">
        <v>0</v>
      </c>
      <c r="J44" s="186">
        <f t="shared" si="2"/>
        <v>0</v>
      </c>
      <c r="K44" s="306">
        <v>0</v>
      </c>
      <c r="L44" s="306">
        <v>0</v>
      </c>
      <c r="M44" s="306">
        <v>0</v>
      </c>
      <c r="N44" s="302">
        <f t="shared" si="3"/>
        <v>0</v>
      </c>
      <c r="O44" s="356">
        <v>0</v>
      </c>
      <c r="P44" s="356">
        <v>0</v>
      </c>
      <c r="Q44" s="356">
        <v>0</v>
      </c>
      <c r="R44" s="356">
        <v>0</v>
      </c>
      <c r="S44" s="357">
        <f t="shared" si="4"/>
        <v>0</v>
      </c>
      <c r="T44" s="185">
        <v>0</v>
      </c>
      <c r="U44" s="185">
        <v>0</v>
      </c>
      <c r="V44" s="185">
        <v>0</v>
      </c>
      <c r="W44" s="185">
        <v>0</v>
      </c>
      <c r="X44" s="186">
        <f t="shared" si="5"/>
        <v>0</v>
      </c>
      <c r="Y44" s="301">
        <v>0</v>
      </c>
      <c r="Z44" s="301">
        <v>0</v>
      </c>
      <c r="AA44" s="301">
        <v>0</v>
      </c>
      <c r="AB44" s="301">
        <v>55</v>
      </c>
      <c r="AC44" s="302">
        <f t="shared" si="20"/>
        <v>55</v>
      </c>
      <c r="AD44" s="330">
        <v>0</v>
      </c>
      <c r="AE44" s="330">
        <v>0</v>
      </c>
      <c r="AF44" s="330">
        <v>0</v>
      </c>
      <c r="AG44" s="330">
        <v>0</v>
      </c>
      <c r="AH44" s="331">
        <f t="shared" si="21"/>
        <v>0</v>
      </c>
      <c r="AI44" s="204">
        <v>0</v>
      </c>
      <c r="AJ44" s="185">
        <v>0</v>
      </c>
      <c r="AK44" s="185">
        <v>0</v>
      </c>
      <c r="AL44" s="186">
        <f t="shared" si="8"/>
        <v>0</v>
      </c>
      <c r="AM44" s="204">
        <v>0</v>
      </c>
      <c r="AN44" s="185">
        <v>0</v>
      </c>
      <c r="AO44" s="185">
        <v>0</v>
      </c>
      <c r="AP44" s="186">
        <f t="shared" si="9"/>
        <v>0</v>
      </c>
      <c r="AQ44" s="204">
        <v>0</v>
      </c>
      <c r="AR44" s="185">
        <v>0</v>
      </c>
      <c r="AS44" s="185">
        <v>0</v>
      </c>
      <c r="AT44" s="186">
        <f t="shared" si="10"/>
        <v>0</v>
      </c>
      <c r="AU44" s="187">
        <v>0</v>
      </c>
      <c r="AV44" s="185">
        <f t="shared" si="11"/>
        <v>0</v>
      </c>
      <c r="AW44" s="185">
        <f t="shared" si="12"/>
        <v>0</v>
      </c>
      <c r="AX44" s="185">
        <f t="shared" si="13"/>
        <v>0</v>
      </c>
      <c r="AY44" s="185">
        <f t="shared" si="14"/>
        <v>55</v>
      </c>
      <c r="AZ44" s="185">
        <f t="shared" si="15"/>
        <v>55</v>
      </c>
      <c r="BA44" s="185">
        <f t="shared" si="16"/>
        <v>0</v>
      </c>
      <c r="BB44" s="185" t="e">
        <f t="shared" si="23"/>
        <v>#DIV/0!</v>
      </c>
      <c r="BC44" s="185" t="e">
        <f t="shared" si="24"/>
        <v>#DIV/0!</v>
      </c>
      <c r="BD44" s="266" t="e">
        <f t="shared" si="25"/>
        <v>#DIV/0!</v>
      </c>
    </row>
    <row r="45" spans="1:56" ht="18" customHeight="1">
      <c r="A45" s="165">
        <v>37</v>
      </c>
      <c r="B45" s="171" t="s">
        <v>181</v>
      </c>
      <c r="C45" s="196">
        <v>0</v>
      </c>
      <c r="D45" s="196">
        <v>0</v>
      </c>
      <c r="E45" s="196">
        <v>0</v>
      </c>
      <c r="F45" s="186">
        <f t="shared" si="1"/>
        <v>0</v>
      </c>
      <c r="G45" s="196">
        <v>0</v>
      </c>
      <c r="H45" s="196">
        <v>0</v>
      </c>
      <c r="I45" s="196">
        <v>0</v>
      </c>
      <c r="J45" s="186">
        <f t="shared" si="2"/>
        <v>0</v>
      </c>
      <c r="K45" s="306">
        <v>0</v>
      </c>
      <c r="L45" s="306">
        <v>0</v>
      </c>
      <c r="M45" s="306">
        <v>0</v>
      </c>
      <c r="N45" s="302">
        <f t="shared" si="3"/>
        <v>0</v>
      </c>
      <c r="O45" s="356">
        <v>0</v>
      </c>
      <c r="P45" s="356">
        <v>0</v>
      </c>
      <c r="Q45" s="356">
        <v>0</v>
      </c>
      <c r="R45" s="356">
        <v>0</v>
      </c>
      <c r="S45" s="357">
        <f t="shared" si="4"/>
        <v>0</v>
      </c>
      <c r="T45" s="196">
        <v>0</v>
      </c>
      <c r="U45" s="196">
        <v>0</v>
      </c>
      <c r="V45" s="196">
        <v>0</v>
      </c>
      <c r="W45" s="196">
        <v>0</v>
      </c>
      <c r="X45" s="186">
        <f t="shared" si="5"/>
        <v>0</v>
      </c>
      <c r="Y45" s="301">
        <v>0</v>
      </c>
      <c r="Z45" s="301">
        <v>0</v>
      </c>
      <c r="AA45" s="301">
        <v>0</v>
      </c>
      <c r="AB45" s="301">
        <v>37</v>
      </c>
      <c r="AC45" s="302">
        <f t="shared" si="20"/>
        <v>37</v>
      </c>
      <c r="AD45" s="330">
        <v>0</v>
      </c>
      <c r="AE45" s="330">
        <v>0</v>
      </c>
      <c r="AF45" s="330">
        <v>0</v>
      </c>
      <c r="AG45" s="330">
        <v>0</v>
      </c>
      <c r="AH45" s="331">
        <f t="shared" si="21"/>
        <v>0</v>
      </c>
      <c r="AI45" s="207">
        <v>0</v>
      </c>
      <c r="AJ45" s="185">
        <v>0</v>
      </c>
      <c r="AK45" s="185">
        <v>0</v>
      </c>
      <c r="AL45" s="186">
        <f t="shared" si="8"/>
        <v>0</v>
      </c>
      <c r="AM45" s="205">
        <v>0</v>
      </c>
      <c r="AN45" s="185">
        <v>0</v>
      </c>
      <c r="AO45" s="185">
        <v>0</v>
      </c>
      <c r="AP45" s="186">
        <f t="shared" si="9"/>
        <v>0</v>
      </c>
      <c r="AQ45" s="205">
        <v>0</v>
      </c>
      <c r="AR45" s="185">
        <v>0</v>
      </c>
      <c r="AS45" s="185">
        <v>0</v>
      </c>
      <c r="AT45" s="186">
        <f t="shared" si="10"/>
        <v>0</v>
      </c>
      <c r="AU45" s="197">
        <v>0</v>
      </c>
      <c r="AV45" s="185">
        <f t="shared" si="11"/>
        <v>0</v>
      </c>
      <c r="AW45" s="185">
        <f t="shared" si="12"/>
        <v>0</v>
      </c>
      <c r="AX45" s="185">
        <f t="shared" si="13"/>
        <v>0</v>
      </c>
      <c r="AY45" s="185">
        <f t="shared" si="14"/>
        <v>37</v>
      </c>
      <c r="AZ45" s="185">
        <f t="shared" si="15"/>
        <v>37</v>
      </c>
      <c r="BA45" s="185">
        <f t="shared" si="16"/>
        <v>0</v>
      </c>
      <c r="BB45" s="185" t="e">
        <f t="shared" si="23"/>
        <v>#DIV/0!</v>
      </c>
      <c r="BC45" s="185" t="e">
        <f t="shared" si="24"/>
        <v>#DIV/0!</v>
      </c>
      <c r="BD45" s="266" t="e">
        <f t="shared" si="25"/>
        <v>#DIV/0!</v>
      </c>
    </row>
    <row r="46" spans="1:56" ht="18" customHeight="1">
      <c r="A46" s="165">
        <v>38</v>
      </c>
      <c r="B46" s="171" t="s">
        <v>182</v>
      </c>
      <c r="C46" s="196">
        <v>0</v>
      </c>
      <c r="D46" s="196">
        <v>0</v>
      </c>
      <c r="E46" s="196">
        <v>0</v>
      </c>
      <c r="F46" s="186">
        <f t="shared" si="1"/>
        <v>0</v>
      </c>
      <c r="G46" s="196">
        <v>0</v>
      </c>
      <c r="H46" s="196">
        <v>1</v>
      </c>
      <c r="I46" s="196">
        <v>1</v>
      </c>
      <c r="J46" s="186">
        <f t="shared" si="2"/>
        <v>2</v>
      </c>
      <c r="K46" s="306">
        <v>0</v>
      </c>
      <c r="L46" s="306">
        <v>0</v>
      </c>
      <c r="M46" s="306">
        <v>0</v>
      </c>
      <c r="N46" s="302">
        <f t="shared" si="3"/>
        <v>0</v>
      </c>
      <c r="O46" s="356">
        <v>0</v>
      </c>
      <c r="P46" s="356">
        <v>0</v>
      </c>
      <c r="Q46" s="356">
        <v>0</v>
      </c>
      <c r="R46" s="356">
        <v>0</v>
      </c>
      <c r="S46" s="357">
        <f t="shared" si="4"/>
        <v>0</v>
      </c>
      <c r="T46" s="196">
        <v>0</v>
      </c>
      <c r="U46" s="196">
        <v>2</v>
      </c>
      <c r="V46" s="196">
        <v>1</v>
      </c>
      <c r="W46" s="196">
        <v>0</v>
      </c>
      <c r="X46" s="186">
        <f t="shared" si="5"/>
        <v>3</v>
      </c>
      <c r="Y46" s="301">
        <v>0</v>
      </c>
      <c r="Z46" s="301">
        <v>0</v>
      </c>
      <c r="AA46" s="301">
        <v>0</v>
      </c>
      <c r="AB46" s="301">
        <v>0</v>
      </c>
      <c r="AC46" s="302">
        <f t="shared" si="20"/>
        <v>0</v>
      </c>
      <c r="AD46" s="330">
        <v>0</v>
      </c>
      <c r="AE46" s="330">
        <v>0</v>
      </c>
      <c r="AF46" s="330">
        <v>0</v>
      </c>
      <c r="AG46" s="330">
        <v>0</v>
      </c>
      <c r="AH46" s="331">
        <f t="shared" si="21"/>
        <v>0</v>
      </c>
      <c r="AI46" s="207">
        <v>0</v>
      </c>
      <c r="AJ46" s="185">
        <v>0</v>
      </c>
      <c r="AK46" s="185">
        <v>0</v>
      </c>
      <c r="AL46" s="186">
        <f t="shared" si="8"/>
        <v>0</v>
      </c>
      <c r="AM46" s="205">
        <v>0</v>
      </c>
      <c r="AN46" s="185">
        <v>0</v>
      </c>
      <c r="AO46" s="185">
        <v>0</v>
      </c>
      <c r="AP46" s="186">
        <f t="shared" si="9"/>
        <v>0</v>
      </c>
      <c r="AQ46" s="205">
        <v>0</v>
      </c>
      <c r="AR46" s="185">
        <v>0</v>
      </c>
      <c r="AS46" s="185">
        <v>0</v>
      </c>
      <c r="AT46" s="186">
        <f t="shared" si="10"/>
        <v>0</v>
      </c>
      <c r="AU46" s="197">
        <v>0</v>
      </c>
      <c r="AV46" s="185">
        <f t="shared" si="11"/>
        <v>0</v>
      </c>
      <c r="AW46" s="185">
        <f t="shared" si="12"/>
        <v>3</v>
      </c>
      <c r="AX46" s="185">
        <f t="shared" si="13"/>
        <v>2</v>
      </c>
      <c r="AY46" s="185">
        <f t="shared" si="14"/>
        <v>0</v>
      </c>
      <c r="AZ46" s="185">
        <f t="shared" si="15"/>
        <v>5</v>
      </c>
      <c r="BA46" s="185">
        <f t="shared" si="16"/>
        <v>5</v>
      </c>
      <c r="BB46" s="185">
        <f t="shared" si="23"/>
        <v>0</v>
      </c>
      <c r="BC46" s="185">
        <f t="shared" si="24"/>
        <v>0</v>
      </c>
      <c r="BD46" s="266">
        <f t="shared" si="25"/>
        <v>0</v>
      </c>
    </row>
    <row r="47" spans="1:56" ht="18" customHeight="1">
      <c r="A47" s="165">
        <v>39</v>
      </c>
      <c r="B47" s="413" t="s">
        <v>289</v>
      </c>
      <c r="C47" s="196">
        <v>0</v>
      </c>
      <c r="D47" s="196">
        <v>0</v>
      </c>
      <c r="E47" s="196">
        <v>0</v>
      </c>
      <c r="F47" s="186">
        <f>SUM(C47:E47)</f>
        <v>0</v>
      </c>
      <c r="G47" s="196">
        <v>0</v>
      </c>
      <c r="H47" s="196">
        <v>1</v>
      </c>
      <c r="I47" s="196">
        <v>1</v>
      </c>
      <c r="J47" s="186">
        <f>SUM(G47:I47)</f>
        <v>2</v>
      </c>
      <c r="K47" s="306">
        <v>0</v>
      </c>
      <c r="L47" s="306">
        <v>0</v>
      </c>
      <c r="M47" s="306">
        <v>0</v>
      </c>
      <c r="N47" s="302">
        <f>SUM(K47:M47)</f>
        <v>0</v>
      </c>
      <c r="O47" s="356">
        <v>0</v>
      </c>
      <c r="P47" s="356">
        <v>0</v>
      </c>
      <c r="Q47" s="356">
        <v>0</v>
      </c>
      <c r="R47" s="356">
        <v>0</v>
      </c>
      <c r="S47" s="357">
        <f>SUM(O47:R47)</f>
        <v>0</v>
      </c>
      <c r="T47" s="196">
        <v>0</v>
      </c>
      <c r="U47" s="196">
        <v>0</v>
      </c>
      <c r="V47" s="196">
        <v>0</v>
      </c>
      <c r="W47" s="196">
        <v>0</v>
      </c>
      <c r="X47" s="186">
        <f>SUM(T47:W47)</f>
        <v>0</v>
      </c>
      <c r="Y47" s="301">
        <v>0</v>
      </c>
      <c r="Z47" s="301">
        <v>0</v>
      </c>
      <c r="AA47" s="301">
        <v>0</v>
      </c>
      <c r="AB47" s="301">
        <v>0</v>
      </c>
      <c r="AC47" s="302">
        <f>SUM(Y47:AB47)</f>
        <v>0</v>
      </c>
      <c r="AD47" s="330">
        <v>0</v>
      </c>
      <c r="AE47" s="330">
        <v>0</v>
      </c>
      <c r="AF47" s="330">
        <v>0</v>
      </c>
      <c r="AG47" s="330">
        <v>0</v>
      </c>
      <c r="AH47" s="331">
        <f>SUM(AD47:AG47)</f>
        <v>0</v>
      </c>
      <c r="AI47" s="205">
        <v>0</v>
      </c>
      <c r="AJ47" s="185">
        <v>0</v>
      </c>
      <c r="AK47" s="185">
        <v>0</v>
      </c>
      <c r="AL47" s="186">
        <f>SUM(AI47:AK47)</f>
        <v>0</v>
      </c>
      <c r="AM47" s="205">
        <v>0</v>
      </c>
      <c r="AN47" s="185">
        <v>0</v>
      </c>
      <c r="AO47" s="185">
        <v>0</v>
      </c>
      <c r="AP47" s="186">
        <f>SUM(AM47:AO47)</f>
        <v>0</v>
      </c>
      <c r="AQ47" s="205">
        <v>0</v>
      </c>
      <c r="AR47" s="185">
        <v>0</v>
      </c>
      <c r="AS47" s="185">
        <v>0</v>
      </c>
      <c r="AT47" s="186">
        <f>SUM(AQ47:AS47)</f>
        <v>0</v>
      </c>
      <c r="AU47" s="197">
        <v>0</v>
      </c>
      <c r="AV47" s="185">
        <f aca="true" t="shared" si="26" ref="AV47:AX49">SUM(C47,G47,K47,O47,T47,Y47,AD47,AI47,AM47,AQ47)</f>
        <v>0</v>
      </c>
      <c r="AW47" s="185">
        <f t="shared" si="26"/>
        <v>1</v>
      </c>
      <c r="AX47" s="185">
        <f t="shared" si="26"/>
        <v>1</v>
      </c>
      <c r="AY47" s="185">
        <f>SUM(R47,W47,AB47,AG47,AU47)</f>
        <v>0</v>
      </c>
      <c r="AZ47" s="185">
        <f>SUM(AV47:AY47)</f>
        <v>2</v>
      </c>
      <c r="BA47" s="185">
        <f>SUM(AW47,AX47)</f>
        <v>2</v>
      </c>
      <c r="BB47" s="185">
        <f>AV47/AW47</f>
        <v>0</v>
      </c>
      <c r="BC47" s="185">
        <f>AV47/AX47</f>
        <v>0</v>
      </c>
      <c r="BD47" s="266">
        <f>AV47/BA47</f>
        <v>0</v>
      </c>
    </row>
    <row r="48" spans="1:56" ht="18" customHeight="1">
      <c r="A48" s="165">
        <v>40</v>
      </c>
      <c r="B48" s="171" t="s">
        <v>309</v>
      </c>
      <c r="C48" s="196">
        <v>0</v>
      </c>
      <c r="D48" s="196">
        <v>0</v>
      </c>
      <c r="E48" s="196">
        <v>0</v>
      </c>
      <c r="F48" s="186">
        <f>SUM(C48:E48)</f>
        <v>0</v>
      </c>
      <c r="G48" s="196">
        <v>0</v>
      </c>
      <c r="H48" s="196">
        <v>0</v>
      </c>
      <c r="I48" s="196">
        <v>0</v>
      </c>
      <c r="J48" s="186">
        <f>SUM(G48:I48)</f>
        <v>0</v>
      </c>
      <c r="K48" s="306">
        <v>0</v>
      </c>
      <c r="L48" s="306">
        <v>0</v>
      </c>
      <c r="M48" s="306">
        <v>0</v>
      </c>
      <c r="N48" s="302">
        <f>SUM(K48:M48)</f>
        <v>0</v>
      </c>
      <c r="O48" s="356">
        <v>0</v>
      </c>
      <c r="P48" s="356">
        <v>0</v>
      </c>
      <c r="Q48" s="356">
        <v>0</v>
      </c>
      <c r="R48" s="356">
        <v>0</v>
      </c>
      <c r="S48" s="357">
        <f>SUM(O48:R48)</f>
        <v>0</v>
      </c>
      <c r="T48" s="196">
        <v>0</v>
      </c>
      <c r="U48" s="196">
        <v>3</v>
      </c>
      <c r="V48" s="196">
        <v>0</v>
      </c>
      <c r="W48" s="196">
        <v>0</v>
      </c>
      <c r="X48" s="186">
        <f>SUM(T48:W48)</f>
        <v>3</v>
      </c>
      <c r="Y48" s="301">
        <v>0</v>
      </c>
      <c r="Z48" s="301">
        <v>0</v>
      </c>
      <c r="AA48" s="301">
        <v>0</v>
      </c>
      <c r="AB48" s="301">
        <v>0</v>
      </c>
      <c r="AC48" s="302">
        <f>SUM(Y48:AB48)</f>
        <v>0</v>
      </c>
      <c r="AD48" s="330">
        <v>0</v>
      </c>
      <c r="AE48" s="330">
        <v>0</v>
      </c>
      <c r="AF48" s="330">
        <v>0</v>
      </c>
      <c r="AG48" s="330">
        <v>0</v>
      </c>
      <c r="AH48" s="331">
        <f>SUM(AD48:AG48)</f>
        <v>0</v>
      </c>
      <c r="AI48" s="205">
        <v>0</v>
      </c>
      <c r="AJ48" s="185">
        <v>0</v>
      </c>
      <c r="AK48" s="185">
        <v>0</v>
      </c>
      <c r="AL48" s="186">
        <f>SUM(AI48:AK48)</f>
        <v>0</v>
      </c>
      <c r="AM48" s="205">
        <v>0</v>
      </c>
      <c r="AN48" s="185">
        <v>0</v>
      </c>
      <c r="AO48" s="185">
        <v>0</v>
      </c>
      <c r="AP48" s="186">
        <f>SUM(AM48:AO48)</f>
        <v>0</v>
      </c>
      <c r="AQ48" s="205">
        <v>0</v>
      </c>
      <c r="AR48" s="185">
        <v>0</v>
      </c>
      <c r="AS48" s="185">
        <v>0</v>
      </c>
      <c r="AT48" s="186">
        <f>SUM(AQ48:AS48)</f>
        <v>0</v>
      </c>
      <c r="AU48" s="197">
        <v>0</v>
      </c>
      <c r="AV48" s="185">
        <f t="shared" si="26"/>
        <v>0</v>
      </c>
      <c r="AW48" s="185">
        <f t="shared" si="26"/>
        <v>3</v>
      </c>
      <c r="AX48" s="185">
        <f t="shared" si="26"/>
        <v>0</v>
      </c>
      <c r="AY48" s="185">
        <f>SUM(R48,W48,AB48,AG48,AU48)</f>
        <v>0</v>
      </c>
      <c r="AZ48" s="185">
        <f>SUM(AV48:AY48)</f>
        <v>3</v>
      </c>
      <c r="BA48" s="185">
        <f>SUM(AW48,AX48)</f>
        <v>3</v>
      </c>
      <c r="BB48" s="185">
        <f>AV48/AW48</f>
        <v>0</v>
      </c>
      <c r="BC48" s="185" t="e">
        <f>AV48/AX48</f>
        <v>#DIV/0!</v>
      </c>
      <c r="BD48" s="266">
        <f>AV48/BA48</f>
        <v>0</v>
      </c>
    </row>
    <row r="49" spans="1:56" ht="18" customHeight="1">
      <c r="A49" s="165">
        <v>41</v>
      </c>
      <c r="B49" s="171" t="s">
        <v>275</v>
      </c>
      <c r="C49" s="196">
        <v>0</v>
      </c>
      <c r="D49" s="196">
        <v>0</v>
      </c>
      <c r="E49" s="196">
        <v>0</v>
      </c>
      <c r="F49" s="186">
        <f>SUM(C49:E49)</f>
        <v>0</v>
      </c>
      <c r="G49" s="196">
        <v>0</v>
      </c>
      <c r="H49" s="196">
        <v>0</v>
      </c>
      <c r="I49" s="196">
        <v>0</v>
      </c>
      <c r="J49" s="186">
        <f>SUM(G49:I49)</f>
        <v>0</v>
      </c>
      <c r="K49" s="306">
        <v>0</v>
      </c>
      <c r="L49" s="306">
        <v>0</v>
      </c>
      <c r="M49" s="306">
        <v>0</v>
      </c>
      <c r="N49" s="302">
        <f>SUM(K49:M49)</f>
        <v>0</v>
      </c>
      <c r="O49" s="356">
        <v>0</v>
      </c>
      <c r="P49" s="356">
        <v>0</v>
      </c>
      <c r="Q49" s="356">
        <v>0</v>
      </c>
      <c r="R49" s="356">
        <v>0</v>
      </c>
      <c r="S49" s="357">
        <f>SUM(O49:R49)</f>
        <v>0</v>
      </c>
      <c r="T49" s="196">
        <v>0</v>
      </c>
      <c r="U49" s="196">
        <v>0</v>
      </c>
      <c r="V49" s="196">
        <v>2</v>
      </c>
      <c r="W49" s="196">
        <v>6</v>
      </c>
      <c r="X49" s="186">
        <f>SUM(T49:W49)</f>
        <v>8</v>
      </c>
      <c r="Y49" s="301">
        <v>0</v>
      </c>
      <c r="Z49" s="301">
        <v>0</v>
      </c>
      <c r="AA49" s="301">
        <v>0</v>
      </c>
      <c r="AB49" s="301">
        <v>0</v>
      </c>
      <c r="AC49" s="302">
        <f>SUM(Y49:AB49)</f>
        <v>0</v>
      </c>
      <c r="AD49" s="330">
        <v>0</v>
      </c>
      <c r="AE49" s="330">
        <v>0</v>
      </c>
      <c r="AF49" s="330">
        <v>0</v>
      </c>
      <c r="AG49" s="330">
        <v>0</v>
      </c>
      <c r="AH49" s="331">
        <f>SUM(AD49:AG49)</f>
        <v>0</v>
      </c>
      <c r="AI49" s="205">
        <v>0</v>
      </c>
      <c r="AJ49" s="185">
        <v>0</v>
      </c>
      <c r="AK49" s="185">
        <v>0</v>
      </c>
      <c r="AL49" s="186">
        <f>SUM(AI49:AK49)</f>
        <v>0</v>
      </c>
      <c r="AM49" s="205">
        <v>0</v>
      </c>
      <c r="AN49" s="185">
        <v>0</v>
      </c>
      <c r="AO49" s="185">
        <v>0</v>
      </c>
      <c r="AP49" s="186">
        <f>SUM(AM49:AO49)</f>
        <v>0</v>
      </c>
      <c r="AQ49" s="205">
        <v>0</v>
      </c>
      <c r="AR49" s="185">
        <v>0</v>
      </c>
      <c r="AS49" s="185">
        <v>0</v>
      </c>
      <c r="AT49" s="186">
        <f>SUM(AQ49:AS49)</f>
        <v>0</v>
      </c>
      <c r="AU49" s="197">
        <v>0</v>
      </c>
      <c r="AV49" s="185">
        <f t="shared" si="26"/>
        <v>0</v>
      </c>
      <c r="AW49" s="185">
        <f t="shared" si="26"/>
        <v>0</v>
      </c>
      <c r="AX49" s="185">
        <f t="shared" si="26"/>
        <v>2</v>
      </c>
      <c r="AY49" s="185">
        <f>SUM(R49,W49,AB49,AG49,AU49)</f>
        <v>6</v>
      </c>
      <c r="AZ49" s="185">
        <f>SUM(AV49:AY49)</f>
        <v>8</v>
      </c>
      <c r="BA49" s="185">
        <f>SUM(AW49,AX49)</f>
        <v>2</v>
      </c>
      <c r="BB49" s="185" t="e">
        <f>AV49/AW49</f>
        <v>#DIV/0!</v>
      </c>
      <c r="BC49" s="185">
        <f>AV49/AX49</f>
        <v>0</v>
      </c>
      <c r="BD49" s="266">
        <f>AV49/BA49</f>
        <v>0</v>
      </c>
    </row>
    <row r="50" spans="1:56" ht="17.25" customHeight="1">
      <c r="A50" s="165">
        <v>42</v>
      </c>
      <c r="B50" s="171" t="s">
        <v>320</v>
      </c>
      <c r="C50" s="196">
        <v>0</v>
      </c>
      <c r="D50" s="196">
        <v>0</v>
      </c>
      <c r="E50" s="196">
        <v>0</v>
      </c>
      <c r="F50" s="186">
        <f>SUM(C50:E50)</f>
        <v>0</v>
      </c>
      <c r="G50" s="196">
        <v>0</v>
      </c>
      <c r="H50" s="196">
        <v>0</v>
      </c>
      <c r="I50" s="196">
        <v>0</v>
      </c>
      <c r="J50" s="186">
        <f>SUM(G50:I50)</f>
        <v>0</v>
      </c>
      <c r="K50" s="306">
        <v>0</v>
      </c>
      <c r="L50" s="306">
        <v>0</v>
      </c>
      <c r="M50" s="306">
        <v>0</v>
      </c>
      <c r="N50" s="302">
        <f>SUM(K50:M50)</f>
        <v>0</v>
      </c>
      <c r="O50" s="356">
        <v>0</v>
      </c>
      <c r="P50" s="356">
        <v>0</v>
      </c>
      <c r="Q50" s="356">
        <v>0</v>
      </c>
      <c r="R50" s="356">
        <v>0</v>
      </c>
      <c r="S50" s="357">
        <f>SUM(O50:R50)</f>
        <v>0</v>
      </c>
      <c r="T50" s="196">
        <v>0</v>
      </c>
      <c r="U50" s="196">
        <v>2</v>
      </c>
      <c r="V50" s="196">
        <v>0</v>
      </c>
      <c r="W50" s="196">
        <v>0</v>
      </c>
      <c r="X50" s="186">
        <f>SUM(T50:W50)</f>
        <v>2</v>
      </c>
      <c r="Y50" s="301">
        <v>0</v>
      </c>
      <c r="Z50" s="301">
        <v>0</v>
      </c>
      <c r="AA50" s="301">
        <v>0</v>
      </c>
      <c r="AB50" s="301">
        <v>0</v>
      </c>
      <c r="AC50" s="302">
        <f>SUM(Y50:AB50)</f>
        <v>0</v>
      </c>
      <c r="AD50" s="330">
        <v>0</v>
      </c>
      <c r="AE50" s="330">
        <v>0</v>
      </c>
      <c r="AF50" s="330">
        <v>0</v>
      </c>
      <c r="AG50" s="330">
        <v>0</v>
      </c>
      <c r="AH50" s="331">
        <f>SUM(AD50:AG50)</f>
        <v>0</v>
      </c>
      <c r="AI50" s="205">
        <v>0</v>
      </c>
      <c r="AJ50" s="185">
        <v>0</v>
      </c>
      <c r="AK50" s="185">
        <v>0</v>
      </c>
      <c r="AL50" s="186">
        <f>SUM(AI50:AK50)</f>
        <v>0</v>
      </c>
      <c r="AM50" s="205">
        <v>0</v>
      </c>
      <c r="AN50" s="185">
        <v>0</v>
      </c>
      <c r="AO50" s="185">
        <v>0</v>
      </c>
      <c r="AP50" s="186">
        <f>SUM(AM50:AO50)</f>
        <v>0</v>
      </c>
      <c r="AQ50" s="205">
        <v>0</v>
      </c>
      <c r="AR50" s="185">
        <v>0</v>
      </c>
      <c r="AS50" s="185">
        <v>0</v>
      </c>
      <c r="AT50" s="186">
        <f>SUM(AQ50:AS50)</f>
        <v>0</v>
      </c>
      <c r="AU50" s="197">
        <v>0</v>
      </c>
      <c r="AV50" s="185">
        <f aca="true" t="shared" si="27" ref="AV50:AX51">SUM(C50,G50,K50,O50,T50,Y50,AD50,AI50,AM50,AQ50)</f>
        <v>0</v>
      </c>
      <c r="AW50" s="185">
        <f t="shared" si="27"/>
        <v>2</v>
      </c>
      <c r="AX50" s="185">
        <f t="shared" si="27"/>
        <v>0</v>
      </c>
      <c r="AY50" s="185">
        <f>SUM(R50,W50,AB50,AG50,AU50)</f>
        <v>0</v>
      </c>
      <c r="AZ50" s="185">
        <f>SUM(AV50:AY50)</f>
        <v>2</v>
      </c>
      <c r="BA50" s="185"/>
      <c r="BB50" s="185"/>
      <c r="BC50" s="185"/>
      <c r="BD50" s="266"/>
    </row>
    <row r="51" spans="1:56" ht="16.5" customHeight="1">
      <c r="A51" s="165">
        <v>43</v>
      </c>
      <c r="B51" s="171" t="s">
        <v>321</v>
      </c>
      <c r="C51" s="196">
        <v>0</v>
      </c>
      <c r="D51" s="196">
        <v>0</v>
      </c>
      <c r="E51" s="196">
        <v>0</v>
      </c>
      <c r="F51" s="186">
        <f>SUM(C51:E51)</f>
        <v>0</v>
      </c>
      <c r="G51" s="196">
        <v>0</v>
      </c>
      <c r="H51" s="196">
        <v>0</v>
      </c>
      <c r="I51" s="196">
        <v>0</v>
      </c>
      <c r="J51" s="186">
        <f>SUM(G51:I51)</f>
        <v>0</v>
      </c>
      <c r="K51" s="306">
        <v>0</v>
      </c>
      <c r="L51" s="306">
        <v>0</v>
      </c>
      <c r="M51" s="306">
        <v>0</v>
      </c>
      <c r="N51" s="302">
        <f>SUM(K51:M51)</f>
        <v>0</v>
      </c>
      <c r="O51" s="356">
        <v>0</v>
      </c>
      <c r="P51" s="356">
        <v>0</v>
      </c>
      <c r="Q51" s="356">
        <v>0</v>
      </c>
      <c r="R51" s="356">
        <v>0</v>
      </c>
      <c r="S51" s="357">
        <f>SUM(O51:R51)</f>
        <v>0</v>
      </c>
      <c r="T51" s="196">
        <v>0</v>
      </c>
      <c r="U51" s="196">
        <v>0</v>
      </c>
      <c r="V51" s="196">
        <v>1</v>
      </c>
      <c r="W51" s="196">
        <v>0</v>
      </c>
      <c r="X51" s="186">
        <f>SUM(T51:W51)</f>
        <v>1</v>
      </c>
      <c r="Y51" s="301">
        <v>0</v>
      </c>
      <c r="Z51" s="301">
        <v>0</v>
      </c>
      <c r="AA51" s="301">
        <v>0</v>
      </c>
      <c r="AB51" s="301">
        <v>0</v>
      </c>
      <c r="AC51" s="302">
        <f>SUM(Y51:AB51)</f>
        <v>0</v>
      </c>
      <c r="AD51" s="330">
        <v>0</v>
      </c>
      <c r="AE51" s="330">
        <v>0</v>
      </c>
      <c r="AF51" s="330">
        <v>0</v>
      </c>
      <c r="AG51" s="330">
        <v>0</v>
      </c>
      <c r="AH51" s="331">
        <f>SUM(AD51:AG51)</f>
        <v>0</v>
      </c>
      <c r="AI51" s="205">
        <v>0</v>
      </c>
      <c r="AJ51" s="185">
        <v>0</v>
      </c>
      <c r="AK51" s="185">
        <v>0</v>
      </c>
      <c r="AL51" s="186">
        <f>SUM(AI51:AK51)</f>
        <v>0</v>
      </c>
      <c r="AM51" s="205">
        <v>0</v>
      </c>
      <c r="AN51" s="185">
        <v>0</v>
      </c>
      <c r="AO51" s="185">
        <v>0</v>
      </c>
      <c r="AP51" s="186">
        <f>SUM(AM51:AO51)</f>
        <v>0</v>
      </c>
      <c r="AQ51" s="205">
        <v>0</v>
      </c>
      <c r="AR51" s="185">
        <v>0</v>
      </c>
      <c r="AS51" s="185">
        <v>0</v>
      </c>
      <c r="AT51" s="186">
        <f>SUM(AQ51:AS51)</f>
        <v>0</v>
      </c>
      <c r="AU51" s="197">
        <v>0</v>
      </c>
      <c r="AV51" s="185">
        <f t="shared" si="27"/>
        <v>0</v>
      </c>
      <c r="AW51" s="185">
        <f t="shared" si="27"/>
        <v>0</v>
      </c>
      <c r="AX51" s="185">
        <f t="shared" si="27"/>
        <v>1</v>
      </c>
      <c r="AY51" s="185">
        <f>SUM(R51,W51,AB51,AG51,AU51)</f>
        <v>0</v>
      </c>
      <c r="AZ51" s="185">
        <f>SUM(AV51:AY51)</f>
        <v>1</v>
      </c>
      <c r="BA51" s="185"/>
      <c r="BB51" s="185"/>
      <c r="BC51" s="185"/>
      <c r="BD51" s="266"/>
    </row>
    <row r="52" spans="1:56" ht="18" customHeight="1">
      <c r="A52" s="165">
        <v>44</v>
      </c>
      <c r="B52" s="132" t="s">
        <v>162</v>
      </c>
      <c r="C52" s="188">
        <v>0</v>
      </c>
      <c r="D52" s="188">
        <v>22</v>
      </c>
      <c r="E52" s="188">
        <v>48</v>
      </c>
      <c r="F52" s="186">
        <f t="shared" si="1"/>
        <v>70</v>
      </c>
      <c r="G52" s="188">
        <v>0</v>
      </c>
      <c r="H52" s="188">
        <v>7</v>
      </c>
      <c r="I52" s="188">
        <v>6</v>
      </c>
      <c r="J52" s="186">
        <f t="shared" si="2"/>
        <v>13</v>
      </c>
      <c r="K52" s="306">
        <v>0</v>
      </c>
      <c r="L52" s="306">
        <v>13</v>
      </c>
      <c r="M52" s="306">
        <v>48</v>
      </c>
      <c r="N52" s="302">
        <f t="shared" si="3"/>
        <v>61</v>
      </c>
      <c r="O52" s="356">
        <v>0</v>
      </c>
      <c r="P52" s="356">
        <v>0</v>
      </c>
      <c r="Q52" s="356">
        <v>0</v>
      </c>
      <c r="R52" s="356">
        <v>0</v>
      </c>
      <c r="S52" s="357">
        <f t="shared" si="4"/>
        <v>0</v>
      </c>
      <c r="T52" s="188">
        <v>0</v>
      </c>
      <c r="U52" s="188">
        <v>0</v>
      </c>
      <c r="V52" s="188">
        <v>0</v>
      </c>
      <c r="W52" s="188">
        <v>0</v>
      </c>
      <c r="X52" s="186">
        <f t="shared" si="5"/>
        <v>0</v>
      </c>
      <c r="Y52" s="301">
        <v>0</v>
      </c>
      <c r="Z52" s="301">
        <v>1</v>
      </c>
      <c r="AA52" s="301">
        <v>8</v>
      </c>
      <c r="AB52" s="301">
        <v>78</v>
      </c>
      <c r="AC52" s="302">
        <f t="shared" si="20"/>
        <v>87</v>
      </c>
      <c r="AD52" s="330">
        <v>0</v>
      </c>
      <c r="AE52" s="330">
        <v>0</v>
      </c>
      <c r="AF52" s="330">
        <v>2</v>
      </c>
      <c r="AG52" s="330">
        <v>0</v>
      </c>
      <c r="AH52" s="331">
        <f t="shared" si="21"/>
        <v>2</v>
      </c>
      <c r="AI52" s="204">
        <v>0</v>
      </c>
      <c r="AJ52" s="204">
        <v>0</v>
      </c>
      <c r="AK52" s="185">
        <v>0</v>
      </c>
      <c r="AL52" s="186">
        <f t="shared" si="8"/>
        <v>0</v>
      </c>
      <c r="AM52" s="204">
        <v>0</v>
      </c>
      <c r="AN52" s="204">
        <v>0</v>
      </c>
      <c r="AO52" s="185">
        <v>0</v>
      </c>
      <c r="AP52" s="186">
        <f t="shared" si="9"/>
        <v>0</v>
      </c>
      <c r="AQ52" s="204">
        <v>0</v>
      </c>
      <c r="AR52" s="185">
        <v>0</v>
      </c>
      <c r="AS52" s="185">
        <v>0</v>
      </c>
      <c r="AT52" s="186">
        <f t="shared" si="10"/>
        <v>0</v>
      </c>
      <c r="AU52" s="189">
        <v>183</v>
      </c>
      <c r="AV52" s="185">
        <f t="shared" si="11"/>
        <v>0</v>
      </c>
      <c r="AW52" s="185">
        <f t="shared" si="12"/>
        <v>43</v>
      </c>
      <c r="AX52" s="185">
        <f t="shared" si="13"/>
        <v>112</v>
      </c>
      <c r="AY52" s="185">
        <f t="shared" si="14"/>
        <v>261</v>
      </c>
      <c r="AZ52" s="185">
        <f t="shared" si="15"/>
        <v>416</v>
      </c>
      <c r="BA52" s="185">
        <f t="shared" si="16"/>
        <v>155</v>
      </c>
      <c r="BB52" s="185">
        <f t="shared" si="17"/>
        <v>0</v>
      </c>
      <c r="BC52" s="185">
        <f t="shared" si="18"/>
        <v>0</v>
      </c>
      <c r="BD52" s="266">
        <f t="shared" si="22"/>
        <v>0</v>
      </c>
    </row>
    <row r="53" spans="1:56" ht="18" customHeight="1">
      <c r="A53" s="165">
        <v>45</v>
      </c>
      <c r="B53" s="171" t="s">
        <v>163</v>
      </c>
      <c r="C53" s="196">
        <v>98</v>
      </c>
      <c r="D53" s="196">
        <v>24</v>
      </c>
      <c r="E53" s="196">
        <v>19</v>
      </c>
      <c r="F53" s="179">
        <f t="shared" si="1"/>
        <v>141</v>
      </c>
      <c r="G53" s="196">
        <v>38</v>
      </c>
      <c r="H53" s="196">
        <v>4</v>
      </c>
      <c r="I53" s="196">
        <v>2</v>
      </c>
      <c r="J53" s="179">
        <f t="shared" si="2"/>
        <v>44</v>
      </c>
      <c r="K53" s="307">
        <v>0</v>
      </c>
      <c r="L53" s="307">
        <v>7</v>
      </c>
      <c r="M53" s="307">
        <v>4</v>
      </c>
      <c r="N53" s="296">
        <f t="shared" si="3"/>
        <v>11</v>
      </c>
      <c r="O53" s="350">
        <v>0</v>
      </c>
      <c r="P53" s="350">
        <v>0</v>
      </c>
      <c r="Q53" s="350">
        <v>0</v>
      </c>
      <c r="R53" s="350">
        <v>0</v>
      </c>
      <c r="S53" s="351">
        <f t="shared" si="4"/>
        <v>0</v>
      </c>
      <c r="T53" s="196">
        <v>0</v>
      </c>
      <c r="U53" s="196">
        <v>0</v>
      </c>
      <c r="V53" s="188">
        <v>0</v>
      </c>
      <c r="W53" s="196">
        <v>0</v>
      </c>
      <c r="X53" s="179">
        <f t="shared" si="5"/>
        <v>0</v>
      </c>
      <c r="Y53" s="295">
        <v>2</v>
      </c>
      <c r="Z53" s="295">
        <v>8</v>
      </c>
      <c r="AA53" s="295">
        <v>12</v>
      </c>
      <c r="AB53" s="295">
        <v>13</v>
      </c>
      <c r="AC53" s="296">
        <f t="shared" si="20"/>
        <v>35</v>
      </c>
      <c r="AD53" s="324">
        <v>0</v>
      </c>
      <c r="AE53" s="324">
        <v>2</v>
      </c>
      <c r="AF53" s="324">
        <v>0</v>
      </c>
      <c r="AG53" s="324">
        <v>0</v>
      </c>
      <c r="AH53" s="325">
        <f t="shared" si="21"/>
        <v>2</v>
      </c>
      <c r="AI53" s="206">
        <v>0</v>
      </c>
      <c r="AJ53" s="196">
        <v>0</v>
      </c>
      <c r="AK53" s="178">
        <v>0</v>
      </c>
      <c r="AL53" s="179">
        <f t="shared" si="8"/>
        <v>0</v>
      </c>
      <c r="AM53" s="206">
        <v>0</v>
      </c>
      <c r="AN53" s="206">
        <v>0</v>
      </c>
      <c r="AO53" s="178">
        <v>0</v>
      </c>
      <c r="AP53" s="179">
        <f t="shared" si="9"/>
        <v>0</v>
      </c>
      <c r="AQ53" s="206">
        <v>0</v>
      </c>
      <c r="AR53" s="178">
        <v>0</v>
      </c>
      <c r="AS53" s="178">
        <v>0</v>
      </c>
      <c r="AT53" s="179">
        <f t="shared" si="10"/>
        <v>0</v>
      </c>
      <c r="AU53" s="197">
        <v>82</v>
      </c>
      <c r="AV53" s="185">
        <f t="shared" si="11"/>
        <v>138</v>
      </c>
      <c r="AW53" s="185">
        <f t="shared" si="12"/>
        <v>45</v>
      </c>
      <c r="AX53" s="185">
        <f t="shared" si="13"/>
        <v>37</v>
      </c>
      <c r="AY53" s="185">
        <f t="shared" si="14"/>
        <v>95</v>
      </c>
      <c r="AZ53" s="185">
        <f t="shared" si="15"/>
        <v>315</v>
      </c>
      <c r="BA53" s="178">
        <f t="shared" si="16"/>
        <v>82</v>
      </c>
      <c r="BB53" s="178">
        <f t="shared" si="17"/>
        <v>3.066666666666667</v>
      </c>
      <c r="BC53" s="178">
        <f t="shared" si="18"/>
        <v>3.72972972972973</v>
      </c>
      <c r="BD53" s="271">
        <f t="shared" si="22"/>
        <v>1.6829268292682926</v>
      </c>
    </row>
    <row r="54" spans="1:56" ht="18" customHeight="1">
      <c r="A54" s="165">
        <v>46</v>
      </c>
      <c r="B54" s="171" t="s">
        <v>165</v>
      </c>
      <c r="C54" s="196">
        <v>35</v>
      </c>
      <c r="D54" s="196">
        <v>7</v>
      </c>
      <c r="E54" s="196">
        <v>14</v>
      </c>
      <c r="F54" s="374">
        <f>SUM(C54:E54)</f>
        <v>56</v>
      </c>
      <c r="G54" s="196">
        <v>26</v>
      </c>
      <c r="H54" s="196">
        <v>0</v>
      </c>
      <c r="I54" s="196">
        <v>0</v>
      </c>
      <c r="J54" s="374">
        <f>SUM(G54:I54)</f>
        <v>26</v>
      </c>
      <c r="K54" s="307">
        <v>1</v>
      </c>
      <c r="L54" s="307">
        <v>1</v>
      </c>
      <c r="M54" s="307">
        <v>12</v>
      </c>
      <c r="N54" s="375">
        <f>SUM(K54:M54)</f>
        <v>14</v>
      </c>
      <c r="O54" s="363">
        <v>0</v>
      </c>
      <c r="P54" s="363">
        <v>0</v>
      </c>
      <c r="Q54" s="363">
        <v>0</v>
      </c>
      <c r="R54" s="363">
        <v>0</v>
      </c>
      <c r="S54" s="376">
        <f>SUM(O54:R54)</f>
        <v>0</v>
      </c>
      <c r="T54" s="196">
        <v>0</v>
      </c>
      <c r="U54" s="196">
        <v>0</v>
      </c>
      <c r="V54" s="178">
        <v>0</v>
      </c>
      <c r="W54" s="196">
        <v>0</v>
      </c>
      <c r="X54" s="374">
        <f>SUM(T54:W54)</f>
        <v>0</v>
      </c>
      <c r="Y54" s="307">
        <v>0</v>
      </c>
      <c r="Z54" s="307">
        <v>3</v>
      </c>
      <c r="AA54" s="307">
        <v>21</v>
      </c>
      <c r="AB54" s="307">
        <v>11</v>
      </c>
      <c r="AC54" s="375">
        <f>SUM(Y54:AB54)</f>
        <v>35</v>
      </c>
      <c r="AD54" s="377">
        <v>0</v>
      </c>
      <c r="AE54" s="377">
        <v>1</v>
      </c>
      <c r="AF54" s="377">
        <v>1</v>
      </c>
      <c r="AG54" s="377">
        <v>0</v>
      </c>
      <c r="AH54" s="378">
        <f>SUM(AD54:AG54)</f>
        <v>2</v>
      </c>
      <c r="AI54" s="207">
        <v>0</v>
      </c>
      <c r="AJ54" s="207">
        <v>0</v>
      </c>
      <c r="AK54" s="196">
        <v>0</v>
      </c>
      <c r="AL54" s="374">
        <f>SUM(AI54:AK54)</f>
        <v>0</v>
      </c>
      <c r="AM54" s="207">
        <v>0</v>
      </c>
      <c r="AN54" s="207">
        <v>0</v>
      </c>
      <c r="AO54" s="196">
        <v>0</v>
      </c>
      <c r="AP54" s="374">
        <f>SUM(AM54:AO54)</f>
        <v>0</v>
      </c>
      <c r="AQ54" s="207">
        <v>0</v>
      </c>
      <c r="AR54" s="196">
        <v>0</v>
      </c>
      <c r="AS54" s="196">
        <v>0</v>
      </c>
      <c r="AT54" s="374">
        <f>SUM(AQ54:AS54)</f>
        <v>0</v>
      </c>
      <c r="AU54" s="197">
        <v>25</v>
      </c>
      <c r="AV54" s="196">
        <f>SUM(C54,G54,K54,O54,T54,Y54,AD54,AI54,AM54,AQ54)</f>
        <v>62</v>
      </c>
      <c r="AW54" s="196">
        <f>SUM(D54,H54,L54,P54,U54,Z54,AE54,AJ54,AN54,AR54)</f>
        <v>12</v>
      </c>
      <c r="AX54" s="196">
        <f>SUM(E54,I54,M54,Q54,V54,AA54,AF54,AK54,AO54,AS54)</f>
        <v>48</v>
      </c>
      <c r="AY54" s="196">
        <f>SUM(R54,W54,AB54,AG54,AU54)</f>
        <v>36</v>
      </c>
      <c r="AZ54" s="196">
        <f>SUM(AV54:AY54)</f>
        <v>158</v>
      </c>
      <c r="BA54" s="196">
        <f>SUM(AW54,AX54)</f>
        <v>60</v>
      </c>
      <c r="BB54" s="196">
        <f>AV54/AW54</f>
        <v>5.166666666666667</v>
      </c>
      <c r="BC54" s="196">
        <f>AV54/AX54</f>
        <v>1.2916666666666667</v>
      </c>
      <c r="BD54" s="311">
        <f>AV54/BA54</f>
        <v>1.0333333333333334</v>
      </c>
    </row>
    <row r="55" spans="1:57" s="419" customFormat="1" ht="18" customHeight="1">
      <c r="A55" s="165">
        <v>47</v>
      </c>
      <c r="B55" s="132" t="s">
        <v>8</v>
      </c>
      <c r="C55" s="188">
        <v>45</v>
      </c>
      <c r="D55" s="188">
        <v>4</v>
      </c>
      <c r="E55" s="188">
        <v>7</v>
      </c>
      <c r="F55" s="414">
        <f t="shared" si="1"/>
        <v>56</v>
      </c>
      <c r="G55" s="188">
        <v>32</v>
      </c>
      <c r="H55" s="188">
        <v>0</v>
      </c>
      <c r="I55" s="188">
        <v>0</v>
      </c>
      <c r="J55" s="414">
        <f t="shared" si="2"/>
        <v>32</v>
      </c>
      <c r="K55" s="306">
        <v>1</v>
      </c>
      <c r="L55" s="306">
        <v>20</v>
      </c>
      <c r="M55" s="306">
        <v>15</v>
      </c>
      <c r="N55" s="415">
        <f t="shared" si="3"/>
        <v>36</v>
      </c>
      <c r="O55" s="362">
        <v>0</v>
      </c>
      <c r="P55" s="362">
        <v>0</v>
      </c>
      <c r="Q55" s="362">
        <v>0</v>
      </c>
      <c r="R55" s="362">
        <v>0</v>
      </c>
      <c r="S55" s="416">
        <f t="shared" si="4"/>
        <v>0</v>
      </c>
      <c r="T55" s="188">
        <v>0</v>
      </c>
      <c r="U55" s="188">
        <v>0</v>
      </c>
      <c r="V55" s="188">
        <v>0</v>
      </c>
      <c r="W55" s="188">
        <v>0</v>
      </c>
      <c r="X55" s="414">
        <f t="shared" si="5"/>
        <v>0</v>
      </c>
      <c r="Y55" s="306">
        <v>0</v>
      </c>
      <c r="Z55" s="306">
        <v>0</v>
      </c>
      <c r="AA55" s="306">
        <v>1</v>
      </c>
      <c r="AB55" s="306">
        <v>13</v>
      </c>
      <c r="AC55" s="415">
        <f aca="true" t="shared" si="28" ref="AC55:AC78">SUM(Y55:AB55)</f>
        <v>14</v>
      </c>
      <c r="AD55" s="417">
        <v>0</v>
      </c>
      <c r="AE55" s="417">
        <v>0</v>
      </c>
      <c r="AF55" s="417">
        <v>0</v>
      </c>
      <c r="AG55" s="417">
        <v>0</v>
      </c>
      <c r="AH55" s="418">
        <f aca="true" t="shared" si="29" ref="AH55:AH75">SUM(AD55:AG55)</f>
        <v>0</v>
      </c>
      <c r="AI55" s="205">
        <v>7</v>
      </c>
      <c r="AJ55" s="188">
        <v>0</v>
      </c>
      <c r="AK55" s="188">
        <v>0</v>
      </c>
      <c r="AL55" s="414">
        <f t="shared" si="8"/>
        <v>7</v>
      </c>
      <c r="AM55" s="205">
        <v>0</v>
      </c>
      <c r="AN55" s="205">
        <v>0</v>
      </c>
      <c r="AO55" s="188">
        <v>0</v>
      </c>
      <c r="AP55" s="414">
        <f t="shared" si="9"/>
        <v>0</v>
      </c>
      <c r="AQ55" s="205">
        <v>0</v>
      </c>
      <c r="AR55" s="188">
        <v>0</v>
      </c>
      <c r="AS55" s="188">
        <v>0</v>
      </c>
      <c r="AT55" s="414">
        <f t="shared" si="10"/>
        <v>0</v>
      </c>
      <c r="AU55" s="189">
        <v>10</v>
      </c>
      <c r="AV55" s="188">
        <f t="shared" si="11"/>
        <v>85</v>
      </c>
      <c r="AW55" s="188">
        <f t="shared" si="12"/>
        <v>24</v>
      </c>
      <c r="AX55" s="188">
        <f t="shared" si="13"/>
        <v>23</v>
      </c>
      <c r="AY55" s="188">
        <f t="shared" si="14"/>
        <v>23</v>
      </c>
      <c r="AZ55" s="188">
        <f t="shared" si="15"/>
        <v>155</v>
      </c>
      <c r="BA55" s="188">
        <f t="shared" si="16"/>
        <v>47</v>
      </c>
      <c r="BB55" s="188">
        <f t="shared" si="17"/>
        <v>3.5416666666666665</v>
      </c>
      <c r="BC55" s="188">
        <f t="shared" si="18"/>
        <v>3.6956521739130435</v>
      </c>
      <c r="BD55" s="269">
        <f t="shared" si="22"/>
        <v>1.8085106382978724</v>
      </c>
      <c r="BE55" s="85"/>
    </row>
    <row r="56" spans="1:56" ht="18" customHeight="1">
      <c r="A56" s="165">
        <v>48</v>
      </c>
      <c r="B56" s="132" t="s">
        <v>166</v>
      </c>
      <c r="C56" s="188">
        <f>SUM(C57:C58)</f>
        <v>61</v>
      </c>
      <c r="D56" s="188">
        <f>SUM(D57:D58)</f>
        <v>2</v>
      </c>
      <c r="E56" s="188">
        <f>SUM(E57:E58)</f>
        <v>5</v>
      </c>
      <c r="F56" s="186">
        <f t="shared" si="1"/>
        <v>68</v>
      </c>
      <c r="G56" s="188">
        <f>SUM(G57:G58)</f>
        <v>25</v>
      </c>
      <c r="H56" s="188">
        <f>SUM(H57:H58)</f>
        <v>2</v>
      </c>
      <c r="I56" s="188">
        <f>SUM(I57:I58)</f>
        <v>1</v>
      </c>
      <c r="J56" s="186">
        <f t="shared" si="2"/>
        <v>28</v>
      </c>
      <c r="K56" s="306">
        <v>0</v>
      </c>
      <c r="L56" s="306">
        <v>0</v>
      </c>
      <c r="M56" s="306">
        <v>0</v>
      </c>
      <c r="N56" s="302">
        <f t="shared" si="3"/>
        <v>0</v>
      </c>
      <c r="O56" s="356">
        <v>0</v>
      </c>
      <c r="P56" s="356">
        <v>0</v>
      </c>
      <c r="Q56" s="356">
        <v>0</v>
      </c>
      <c r="R56" s="356">
        <v>0</v>
      </c>
      <c r="S56" s="357">
        <f t="shared" si="4"/>
        <v>0</v>
      </c>
      <c r="T56" s="188">
        <v>0</v>
      </c>
      <c r="U56" s="188">
        <v>0</v>
      </c>
      <c r="V56" s="188">
        <v>0</v>
      </c>
      <c r="W56" s="188">
        <v>0</v>
      </c>
      <c r="X56" s="186">
        <f t="shared" si="5"/>
        <v>0</v>
      </c>
      <c r="Y56" s="301">
        <f>SUM(Y57:Y58)</f>
        <v>31</v>
      </c>
      <c r="Z56" s="301">
        <f>SUM(Z57:Z58)</f>
        <v>1</v>
      </c>
      <c r="AA56" s="301">
        <f>SUM(AA57:AA58)</f>
        <v>7</v>
      </c>
      <c r="AB56" s="301">
        <f>SUM(AB57:AB58)</f>
        <v>20</v>
      </c>
      <c r="AC56" s="301">
        <f>SUM(AC57:AC58)</f>
        <v>59</v>
      </c>
      <c r="AD56" s="330">
        <v>0</v>
      </c>
      <c r="AE56" s="330">
        <v>0</v>
      </c>
      <c r="AF56" s="330">
        <v>0</v>
      </c>
      <c r="AG56" s="330">
        <v>0</v>
      </c>
      <c r="AH56" s="331">
        <f t="shared" si="29"/>
        <v>0</v>
      </c>
      <c r="AI56" s="204">
        <v>0</v>
      </c>
      <c r="AJ56" s="205">
        <v>0</v>
      </c>
      <c r="AK56" s="188">
        <v>0</v>
      </c>
      <c r="AL56" s="186">
        <f t="shared" si="8"/>
        <v>0</v>
      </c>
      <c r="AM56" s="204">
        <v>0</v>
      </c>
      <c r="AN56" s="204">
        <v>0</v>
      </c>
      <c r="AO56" s="185">
        <v>0</v>
      </c>
      <c r="AP56" s="186">
        <f t="shared" si="9"/>
        <v>0</v>
      </c>
      <c r="AQ56" s="204">
        <v>0</v>
      </c>
      <c r="AR56" s="185">
        <v>0</v>
      </c>
      <c r="AS56" s="185">
        <v>0</v>
      </c>
      <c r="AT56" s="186">
        <f t="shared" si="10"/>
        <v>0</v>
      </c>
      <c r="AU56" s="189">
        <f>SUM(AU57:AU58)</f>
        <v>15</v>
      </c>
      <c r="AV56" s="185">
        <f t="shared" si="11"/>
        <v>117</v>
      </c>
      <c r="AW56" s="185">
        <f t="shared" si="12"/>
        <v>5</v>
      </c>
      <c r="AX56" s="185">
        <f t="shared" si="13"/>
        <v>13</v>
      </c>
      <c r="AY56" s="185">
        <f t="shared" si="14"/>
        <v>35</v>
      </c>
      <c r="AZ56" s="185">
        <f t="shared" si="15"/>
        <v>170</v>
      </c>
      <c r="BA56" s="185">
        <f t="shared" si="16"/>
        <v>18</v>
      </c>
      <c r="BB56" s="185">
        <f t="shared" si="17"/>
        <v>23.4</v>
      </c>
      <c r="BC56" s="185">
        <f t="shared" si="18"/>
        <v>9</v>
      </c>
      <c r="BD56" s="266">
        <f t="shared" si="22"/>
        <v>6.5</v>
      </c>
    </row>
    <row r="57" spans="1:56" ht="18" customHeight="1">
      <c r="A57" s="165"/>
      <c r="B57" s="132" t="s">
        <v>176</v>
      </c>
      <c r="C57" s="188">
        <v>11</v>
      </c>
      <c r="D57" s="188">
        <v>2</v>
      </c>
      <c r="E57" s="188">
        <v>5</v>
      </c>
      <c r="F57" s="186">
        <f t="shared" si="1"/>
        <v>18</v>
      </c>
      <c r="G57" s="188">
        <v>15</v>
      </c>
      <c r="H57" s="188">
        <v>2</v>
      </c>
      <c r="I57" s="188">
        <v>1</v>
      </c>
      <c r="J57" s="186">
        <f t="shared" si="2"/>
        <v>18</v>
      </c>
      <c r="K57" s="306">
        <v>0</v>
      </c>
      <c r="L57" s="306">
        <v>0</v>
      </c>
      <c r="M57" s="306">
        <v>0</v>
      </c>
      <c r="N57" s="302">
        <f t="shared" si="3"/>
        <v>0</v>
      </c>
      <c r="O57" s="356">
        <v>0</v>
      </c>
      <c r="P57" s="356">
        <v>0</v>
      </c>
      <c r="Q57" s="356">
        <v>0</v>
      </c>
      <c r="R57" s="356">
        <v>0</v>
      </c>
      <c r="S57" s="357">
        <f t="shared" si="4"/>
        <v>0</v>
      </c>
      <c r="T57" s="188">
        <v>0</v>
      </c>
      <c r="U57" s="188">
        <v>0</v>
      </c>
      <c r="V57" s="188">
        <v>0</v>
      </c>
      <c r="W57" s="188">
        <v>0</v>
      </c>
      <c r="X57" s="186">
        <f t="shared" si="5"/>
        <v>0</v>
      </c>
      <c r="Y57" s="301">
        <v>0</v>
      </c>
      <c r="Z57" s="301">
        <v>0</v>
      </c>
      <c r="AA57" s="301">
        <v>0</v>
      </c>
      <c r="AB57" s="301">
        <v>0</v>
      </c>
      <c r="AC57" s="302">
        <f t="shared" si="28"/>
        <v>0</v>
      </c>
      <c r="AD57" s="330">
        <v>0</v>
      </c>
      <c r="AE57" s="330">
        <v>0</v>
      </c>
      <c r="AF57" s="330">
        <v>0</v>
      </c>
      <c r="AG57" s="330">
        <v>0</v>
      </c>
      <c r="AH57" s="331">
        <f t="shared" si="29"/>
        <v>0</v>
      </c>
      <c r="AI57" s="189">
        <v>0</v>
      </c>
      <c r="AJ57" s="204">
        <v>0</v>
      </c>
      <c r="AK57" s="185">
        <v>0</v>
      </c>
      <c r="AL57" s="186">
        <f t="shared" si="8"/>
        <v>0</v>
      </c>
      <c r="AM57" s="204">
        <v>0</v>
      </c>
      <c r="AN57" s="204">
        <v>0</v>
      </c>
      <c r="AO57" s="185">
        <v>0</v>
      </c>
      <c r="AP57" s="186">
        <f t="shared" si="9"/>
        <v>0</v>
      </c>
      <c r="AQ57" s="204">
        <v>0</v>
      </c>
      <c r="AR57" s="185">
        <v>0</v>
      </c>
      <c r="AS57" s="185">
        <v>0</v>
      </c>
      <c r="AT57" s="186">
        <f t="shared" si="10"/>
        <v>0</v>
      </c>
      <c r="AU57" s="189">
        <v>9</v>
      </c>
      <c r="AV57" s="185">
        <f t="shared" si="11"/>
        <v>26</v>
      </c>
      <c r="AW57" s="185">
        <f t="shared" si="12"/>
        <v>4</v>
      </c>
      <c r="AX57" s="185">
        <f t="shared" si="13"/>
        <v>6</v>
      </c>
      <c r="AY57" s="185">
        <f t="shared" si="14"/>
        <v>9</v>
      </c>
      <c r="AZ57" s="185">
        <f t="shared" si="15"/>
        <v>45</v>
      </c>
      <c r="BA57" s="185">
        <f t="shared" si="16"/>
        <v>10</v>
      </c>
      <c r="BB57" s="185">
        <f t="shared" si="17"/>
        <v>6.5</v>
      </c>
      <c r="BC57" s="185">
        <f t="shared" si="18"/>
        <v>4.333333333333333</v>
      </c>
      <c r="BD57" s="266">
        <f t="shared" si="22"/>
        <v>2.6</v>
      </c>
    </row>
    <row r="58" spans="1:56" ht="18" customHeight="1">
      <c r="A58" s="165"/>
      <c r="B58" s="132" t="s">
        <v>177</v>
      </c>
      <c r="C58" s="188">
        <v>50</v>
      </c>
      <c r="D58" s="188">
        <v>0</v>
      </c>
      <c r="E58" s="188">
        <v>0</v>
      </c>
      <c r="F58" s="186">
        <f t="shared" si="1"/>
        <v>50</v>
      </c>
      <c r="G58" s="188">
        <v>10</v>
      </c>
      <c r="H58" s="188">
        <v>0</v>
      </c>
      <c r="I58" s="188">
        <v>0</v>
      </c>
      <c r="J58" s="186">
        <f t="shared" si="2"/>
        <v>10</v>
      </c>
      <c r="K58" s="306">
        <v>0</v>
      </c>
      <c r="L58" s="306">
        <v>0</v>
      </c>
      <c r="M58" s="306">
        <v>0</v>
      </c>
      <c r="N58" s="302">
        <f t="shared" si="3"/>
        <v>0</v>
      </c>
      <c r="O58" s="356">
        <v>0</v>
      </c>
      <c r="P58" s="356">
        <v>0</v>
      </c>
      <c r="Q58" s="356">
        <v>0</v>
      </c>
      <c r="R58" s="356">
        <v>0</v>
      </c>
      <c r="S58" s="357">
        <f t="shared" si="4"/>
        <v>0</v>
      </c>
      <c r="T58" s="188">
        <v>0</v>
      </c>
      <c r="U58" s="188">
        <v>0</v>
      </c>
      <c r="V58" s="188">
        <v>0</v>
      </c>
      <c r="W58" s="188">
        <v>0</v>
      </c>
      <c r="X58" s="186">
        <f t="shared" si="5"/>
        <v>0</v>
      </c>
      <c r="Y58" s="301">
        <v>31</v>
      </c>
      <c r="Z58" s="301">
        <v>1</v>
      </c>
      <c r="AA58" s="301">
        <v>7</v>
      </c>
      <c r="AB58" s="301">
        <v>20</v>
      </c>
      <c r="AC58" s="302">
        <f t="shared" si="28"/>
        <v>59</v>
      </c>
      <c r="AD58" s="330">
        <v>0</v>
      </c>
      <c r="AE58" s="330">
        <v>0</v>
      </c>
      <c r="AF58" s="330">
        <v>0</v>
      </c>
      <c r="AG58" s="330">
        <v>0</v>
      </c>
      <c r="AH58" s="331">
        <f t="shared" si="29"/>
        <v>0</v>
      </c>
      <c r="AI58" s="204">
        <v>0</v>
      </c>
      <c r="AJ58" s="204">
        <v>0</v>
      </c>
      <c r="AK58" s="185">
        <v>0</v>
      </c>
      <c r="AL58" s="186">
        <f t="shared" si="8"/>
        <v>0</v>
      </c>
      <c r="AM58" s="189">
        <v>0</v>
      </c>
      <c r="AN58" s="204">
        <v>0</v>
      </c>
      <c r="AO58" s="185">
        <v>0</v>
      </c>
      <c r="AP58" s="186">
        <f t="shared" si="9"/>
        <v>0</v>
      </c>
      <c r="AQ58" s="189">
        <v>0</v>
      </c>
      <c r="AR58" s="185">
        <v>0</v>
      </c>
      <c r="AS58" s="185">
        <v>0</v>
      </c>
      <c r="AT58" s="186">
        <f t="shared" si="10"/>
        <v>0</v>
      </c>
      <c r="AU58" s="189">
        <v>6</v>
      </c>
      <c r="AV58" s="185">
        <f t="shared" si="11"/>
        <v>91</v>
      </c>
      <c r="AW58" s="185">
        <f t="shared" si="12"/>
        <v>1</v>
      </c>
      <c r="AX58" s="185">
        <f t="shared" si="13"/>
        <v>7</v>
      </c>
      <c r="AY58" s="185">
        <f t="shared" si="14"/>
        <v>26</v>
      </c>
      <c r="AZ58" s="185">
        <f t="shared" si="15"/>
        <v>125</v>
      </c>
      <c r="BA58" s="185">
        <f t="shared" si="16"/>
        <v>8</v>
      </c>
      <c r="BB58" s="185">
        <f t="shared" si="17"/>
        <v>91</v>
      </c>
      <c r="BC58" s="185">
        <f t="shared" si="18"/>
        <v>13</v>
      </c>
      <c r="BD58" s="266">
        <f t="shared" si="22"/>
        <v>11.375</v>
      </c>
    </row>
    <row r="59" spans="1:56" ht="18" customHeight="1">
      <c r="A59" s="165">
        <v>49</v>
      </c>
      <c r="B59" s="132" t="s">
        <v>167</v>
      </c>
      <c r="C59" s="188">
        <v>2</v>
      </c>
      <c r="D59" s="188">
        <v>3</v>
      </c>
      <c r="E59" s="188">
        <v>3</v>
      </c>
      <c r="F59" s="186">
        <f t="shared" si="1"/>
        <v>8</v>
      </c>
      <c r="G59" s="188">
        <v>6</v>
      </c>
      <c r="H59" s="188">
        <v>1</v>
      </c>
      <c r="I59" s="188">
        <v>0</v>
      </c>
      <c r="J59" s="186">
        <f t="shared" si="2"/>
        <v>7</v>
      </c>
      <c r="K59" s="306">
        <v>0</v>
      </c>
      <c r="L59" s="306">
        <v>8</v>
      </c>
      <c r="M59" s="306">
        <v>5</v>
      </c>
      <c r="N59" s="302">
        <f t="shared" si="3"/>
        <v>13</v>
      </c>
      <c r="O59" s="356">
        <v>0</v>
      </c>
      <c r="P59" s="356">
        <v>0</v>
      </c>
      <c r="Q59" s="356">
        <v>0</v>
      </c>
      <c r="R59" s="356">
        <v>0</v>
      </c>
      <c r="S59" s="357">
        <f t="shared" si="4"/>
        <v>0</v>
      </c>
      <c r="T59" s="188">
        <v>0</v>
      </c>
      <c r="U59" s="188">
        <v>0</v>
      </c>
      <c r="V59" s="188">
        <v>0</v>
      </c>
      <c r="W59" s="188">
        <v>0</v>
      </c>
      <c r="X59" s="186">
        <f t="shared" si="5"/>
        <v>0</v>
      </c>
      <c r="Y59" s="301">
        <v>0</v>
      </c>
      <c r="Z59" s="301">
        <v>21</v>
      </c>
      <c r="AA59" s="301">
        <v>10</v>
      </c>
      <c r="AB59" s="301">
        <v>37</v>
      </c>
      <c r="AC59" s="302">
        <f t="shared" si="28"/>
        <v>68</v>
      </c>
      <c r="AD59" s="330">
        <v>0</v>
      </c>
      <c r="AE59" s="330">
        <v>0</v>
      </c>
      <c r="AF59" s="330">
        <v>0</v>
      </c>
      <c r="AG59" s="330">
        <v>0</v>
      </c>
      <c r="AH59" s="331">
        <f t="shared" si="29"/>
        <v>0</v>
      </c>
      <c r="AI59" s="188">
        <v>0</v>
      </c>
      <c r="AJ59" s="204">
        <v>0</v>
      </c>
      <c r="AK59" s="185">
        <v>0</v>
      </c>
      <c r="AL59" s="186">
        <f t="shared" si="8"/>
        <v>0</v>
      </c>
      <c r="AM59" s="204">
        <v>0</v>
      </c>
      <c r="AN59" s="204">
        <v>0</v>
      </c>
      <c r="AO59" s="185">
        <v>0</v>
      </c>
      <c r="AP59" s="186">
        <f t="shared" si="9"/>
        <v>0</v>
      </c>
      <c r="AQ59" s="204">
        <v>0</v>
      </c>
      <c r="AR59" s="185">
        <v>0</v>
      </c>
      <c r="AS59" s="185">
        <v>0</v>
      </c>
      <c r="AT59" s="186">
        <f t="shared" si="10"/>
        <v>0</v>
      </c>
      <c r="AU59" s="189">
        <v>10</v>
      </c>
      <c r="AV59" s="185">
        <f t="shared" si="11"/>
        <v>8</v>
      </c>
      <c r="AW59" s="185">
        <f t="shared" si="12"/>
        <v>33</v>
      </c>
      <c r="AX59" s="185">
        <f t="shared" si="13"/>
        <v>18</v>
      </c>
      <c r="AY59" s="185">
        <f t="shared" si="14"/>
        <v>47</v>
      </c>
      <c r="AZ59" s="185">
        <f t="shared" si="15"/>
        <v>106</v>
      </c>
      <c r="BA59" s="185">
        <f t="shared" si="16"/>
        <v>51</v>
      </c>
      <c r="BB59" s="185">
        <f t="shared" si="17"/>
        <v>0.24242424242424243</v>
      </c>
      <c r="BC59" s="185">
        <f t="shared" si="18"/>
        <v>0.4444444444444444</v>
      </c>
      <c r="BD59" s="266">
        <f t="shared" si="22"/>
        <v>0.1568627450980392</v>
      </c>
    </row>
    <row r="60" spans="1:56" ht="18" customHeight="1">
      <c r="A60" s="165">
        <v>50</v>
      </c>
      <c r="B60" s="132" t="s">
        <v>168</v>
      </c>
      <c r="C60" s="188">
        <v>0</v>
      </c>
      <c r="D60" s="188">
        <v>0</v>
      </c>
      <c r="E60" s="188">
        <v>0</v>
      </c>
      <c r="F60" s="186">
        <f t="shared" si="1"/>
        <v>0</v>
      </c>
      <c r="G60" s="188">
        <v>0</v>
      </c>
      <c r="H60" s="188">
        <v>0</v>
      </c>
      <c r="I60" s="188">
        <v>0</v>
      </c>
      <c r="J60" s="186">
        <f t="shared" si="2"/>
        <v>0</v>
      </c>
      <c r="K60" s="306">
        <v>0</v>
      </c>
      <c r="L60" s="306">
        <v>0</v>
      </c>
      <c r="M60" s="306">
        <v>0</v>
      </c>
      <c r="N60" s="302">
        <f t="shared" si="3"/>
        <v>0</v>
      </c>
      <c r="O60" s="356">
        <v>0</v>
      </c>
      <c r="P60" s="356">
        <v>0</v>
      </c>
      <c r="Q60" s="356">
        <v>0</v>
      </c>
      <c r="R60" s="356">
        <v>0</v>
      </c>
      <c r="S60" s="357">
        <f t="shared" si="4"/>
        <v>0</v>
      </c>
      <c r="T60" s="188">
        <v>0</v>
      </c>
      <c r="U60" s="188">
        <v>0</v>
      </c>
      <c r="V60" s="188">
        <v>0</v>
      </c>
      <c r="W60" s="188">
        <v>0</v>
      </c>
      <c r="X60" s="186">
        <f t="shared" si="5"/>
        <v>0</v>
      </c>
      <c r="Y60" s="301">
        <v>0</v>
      </c>
      <c r="Z60" s="301">
        <v>0</v>
      </c>
      <c r="AA60" s="301">
        <v>0</v>
      </c>
      <c r="AB60" s="301">
        <v>0</v>
      </c>
      <c r="AC60" s="302">
        <f t="shared" si="28"/>
        <v>0</v>
      </c>
      <c r="AD60" s="330">
        <v>0</v>
      </c>
      <c r="AE60" s="330">
        <v>0</v>
      </c>
      <c r="AF60" s="330">
        <v>0</v>
      </c>
      <c r="AG60" s="330">
        <v>0</v>
      </c>
      <c r="AH60" s="331">
        <f t="shared" si="29"/>
        <v>0</v>
      </c>
      <c r="AI60" s="204">
        <v>0</v>
      </c>
      <c r="AJ60" s="204">
        <v>0</v>
      </c>
      <c r="AK60" s="185">
        <v>0</v>
      </c>
      <c r="AL60" s="186">
        <f t="shared" si="8"/>
        <v>0</v>
      </c>
      <c r="AM60" s="188">
        <v>0</v>
      </c>
      <c r="AN60" s="204">
        <v>0</v>
      </c>
      <c r="AO60" s="185">
        <v>0</v>
      </c>
      <c r="AP60" s="186">
        <f t="shared" si="9"/>
        <v>0</v>
      </c>
      <c r="AQ60" s="188">
        <v>0</v>
      </c>
      <c r="AR60" s="185">
        <v>0</v>
      </c>
      <c r="AS60" s="185">
        <v>0</v>
      </c>
      <c r="AT60" s="186">
        <f t="shared" si="10"/>
        <v>0</v>
      </c>
      <c r="AU60" s="188">
        <v>0</v>
      </c>
      <c r="AV60" s="185">
        <f t="shared" si="11"/>
        <v>0</v>
      </c>
      <c r="AW60" s="185">
        <f t="shared" si="12"/>
        <v>0</v>
      </c>
      <c r="AX60" s="185">
        <f t="shared" si="13"/>
        <v>0</v>
      </c>
      <c r="AY60" s="185">
        <f t="shared" si="14"/>
        <v>0</v>
      </c>
      <c r="AZ60" s="185">
        <f t="shared" si="15"/>
        <v>0</v>
      </c>
      <c r="BA60" s="185">
        <f t="shared" si="16"/>
        <v>0</v>
      </c>
      <c r="BB60" s="185" t="e">
        <f t="shared" si="17"/>
        <v>#DIV/0!</v>
      </c>
      <c r="BC60" s="185" t="e">
        <f t="shared" si="18"/>
        <v>#DIV/0!</v>
      </c>
      <c r="BD60" s="266" t="e">
        <f t="shared" si="22"/>
        <v>#DIV/0!</v>
      </c>
    </row>
    <row r="61" spans="1:56" ht="18" customHeight="1">
      <c r="A61" s="165">
        <v>51</v>
      </c>
      <c r="B61" s="132" t="s">
        <v>169</v>
      </c>
      <c r="C61" s="188">
        <v>0</v>
      </c>
      <c r="D61" s="188">
        <v>37</v>
      </c>
      <c r="E61" s="188">
        <v>17</v>
      </c>
      <c r="F61" s="186">
        <f t="shared" si="1"/>
        <v>54</v>
      </c>
      <c r="G61" s="188">
        <v>0</v>
      </c>
      <c r="H61" s="188">
        <v>4</v>
      </c>
      <c r="I61" s="188">
        <v>1</v>
      </c>
      <c r="J61" s="186">
        <f t="shared" si="2"/>
        <v>5</v>
      </c>
      <c r="K61" s="306">
        <v>0</v>
      </c>
      <c r="L61" s="306">
        <v>0</v>
      </c>
      <c r="M61" s="306">
        <v>1</v>
      </c>
      <c r="N61" s="302">
        <f t="shared" si="3"/>
        <v>1</v>
      </c>
      <c r="O61" s="356">
        <v>0</v>
      </c>
      <c r="P61" s="356">
        <v>21</v>
      </c>
      <c r="Q61" s="356">
        <v>10</v>
      </c>
      <c r="R61" s="356">
        <v>34</v>
      </c>
      <c r="S61" s="357">
        <f t="shared" si="4"/>
        <v>65</v>
      </c>
      <c r="T61" s="188">
        <v>0</v>
      </c>
      <c r="U61" s="188">
        <v>0</v>
      </c>
      <c r="V61" s="190">
        <v>0</v>
      </c>
      <c r="W61" s="188">
        <v>0</v>
      </c>
      <c r="X61" s="186">
        <f t="shared" si="5"/>
        <v>0</v>
      </c>
      <c r="Y61" s="301">
        <v>0</v>
      </c>
      <c r="Z61" s="301">
        <v>4</v>
      </c>
      <c r="AA61" s="301">
        <v>4</v>
      </c>
      <c r="AB61" s="301">
        <v>5</v>
      </c>
      <c r="AC61" s="302">
        <f t="shared" si="28"/>
        <v>13</v>
      </c>
      <c r="AD61" s="330">
        <v>0</v>
      </c>
      <c r="AE61" s="330">
        <v>0</v>
      </c>
      <c r="AF61" s="330">
        <v>0</v>
      </c>
      <c r="AG61" s="330">
        <v>0</v>
      </c>
      <c r="AH61" s="331">
        <f t="shared" si="29"/>
        <v>0</v>
      </c>
      <c r="AI61" s="204">
        <v>0</v>
      </c>
      <c r="AJ61" s="204">
        <v>0</v>
      </c>
      <c r="AK61" s="185">
        <v>0</v>
      </c>
      <c r="AL61" s="186">
        <f t="shared" si="8"/>
        <v>0</v>
      </c>
      <c r="AM61" s="204">
        <v>0</v>
      </c>
      <c r="AN61" s="204">
        <v>0</v>
      </c>
      <c r="AO61" s="185">
        <v>0</v>
      </c>
      <c r="AP61" s="186">
        <f t="shared" si="9"/>
        <v>0</v>
      </c>
      <c r="AQ61" s="204">
        <v>0</v>
      </c>
      <c r="AR61" s="185">
        <v>0</v>
      </c>
      <c r="AS61" s="185">
        <v>0</v>
      </c>
      <c r="AT61" s="186">
        <f t="shared" si="10"/>
        <v>0</v>
      </c>
      <c r="AU61" s="189">
        <v>59</v>
      </c>
      <c r="AV61" s="185">
        <f t="shared" si="11"/>
        <v>0</v>
      </c>
      <c r="AW61" s="185">
        <f t="shared" si="12"/>
        <v>66</v>
      </c>
      <c r="AX61" s="185">
        <f t="shared" si="13"/>
        <v>33</v>
      </c>
      <c r="AY61" s="185">
        <f t="shared" si="14"/>
        <v>98</v>
      </c>
      <c r="AZ61" s="185">
        <f t="shared" si="15"/>
        <v>197</v>
      </c>
      <c r="BA61" s="185">
        <f t="shared" si="16"/>
        <v>99</v>
      </c>
      <c r="BB61" s="185">
        <f t="shared" si="17"/>
        <v>0</v>
      </c>
      <c r="BC61" s="185">
        <f t="shared" si="18"/>
        <v>0</v>
      </c>
      <c r="BD61" s="266">
        <f t="shared" si="22"/>
        <v>0</v>
      </c>
    </row>
    <row r="62" spans="1:56" ht="18" customHeight="1">
      <c r="A62" s="165">
        <v>52</v>
      </c>
      <c r="B62" s="202" t="s">
        <v>170</v>
      </c>
      <c r="C62" s="188">
        <v>0</v>
      </c>
      <c r="D62" s="188">
        <v>0</v>
      </c>
      <c r="E62" s="188">
        <v>0</v>
      </c>
      <c r="F62" s="186">
        <f t="shared" si="1"/>
        <v>0</v>
      </c>
      <c r="G62" s="188">
        <v>0</v>
      </c>
      <c r="H62" s="188">
        <v>0</v>
      </c>
      <c r="I62" s="188">
        <v>0</v>
      </c>
      <c r="J62" s="186">
        <f t="shared" si="2"/>
        <v>0</v>
      </c>
      <c r="K62" s="306">
        <v>0</v>
      </c>
      <c r="L62" s="306">
        <v>0</v>
      </c>
      <c r="M62" s="306">
        <v>0</v>
      </c>
      <c r="N62" s="302">
        <f t="shared" si="3"/>
        <v>0</v>
      </c>
      <c r="O62" s="356">
        <v>0</v>
      </c>
      <c r="P62" s="356">
        <v>0</v>
      </c>
      <c r="Q62" s="356">
        <v>0</v>
      </c>
      <c r="R62" s="356">
        <v>0</v>
      </c>
      <c r="S62" s="357">
        <f t="shared" si="4"/>
        <v>0</v>
      </c>
      <c r="T62" s="188">
        <v>0</v>
      </c>
      <c r="U62" s="188">
        <v>0</v>
      </c>
      <c r="V62" s="188">
        <v>0</v>
      </c>
      <c r="W62" s="188">
        <v>0</v>
      </c>
      <c r="X62" s="186">
        <f t="shared" si="5"/>
        <v>0</v>
      </c>
      <c r="Y62" s="301">
        <v>0</v>
      </c>
      <c r="Z62" s="301">
        <v>14</v>
      </c>
      <c r="AA62" s="301">
        <v>14</v>
      </c>
      <c r="AB62" s="301">
        <v>36</v>
      </c>
      <c r="AC62" s="302">
        <f t="shared" si="28"/>
        <v>64</v>
      </c>
      <c r="AD62" s="330">
        <v>0</v>
      </c>
      <c r="AE62" s="330">
        <v>0</v>
      </c>
      <c r="AF62" s="330">
        <v>0</v>
      </c>
      <c r="AG62" s="330">
        <v>0</v>
      </c>
      <c r="AH62" s="331">
        <f t="shared" si="29"/>
        <v>0</v>
      </c>
      <c r="AI62" s="204">
        <v>0</v>
      </c>
      <c r="AJ62" s="204">
        <v>0</v>
      </c>
      <c r="AK62" s="185">
        <v>0</v>
      </c>
      <c r="AL62" s="186">
        <f t="shared" si="8"/>
        <v>0</v>
      </c>
      <c r="AM62" s="204">
        <v>0</v>
      </c>
      <c r="AN62" s="204">
        <v>0</v>
      </c>
      <c r="AO62" s="185">
        <v>0</v>
      </c>
      <c r="AP62" s="186">
        <f t="shared" si="9"/>
        <v>0</v>
      </c>
      <c r="AQ62" s="204">
        <v>0</v>
      </c>
      <c r="AR62" s="185">
        <v>0</v>
      </c>
      <c r="AS62" s="185">
        <v>0</v>
      </c>
      <c r="AT62" s="186">
        <f t="shared" si="10"/>
        <v>0</v>
      </c>
      <c r="AU62" s="189">
        <v>0</v>
      </c>
      <c r="AV62" s="185">
        <f t="shared" si="11"/>
        <v>0</v>
      </c>
      <c r="AW62" s="185">
        <f t="shared" si="12"/>
        <v>14</v>
      </c>
      <c r="AX62" s="185">
        <f t="shared" si="13"/>
        <v>14</v>
      </c>
      <c r="AY62" s="185">
        <f t="shared" si="14"/>
        <v>36</v>
      </c>
      <c r="AZ62" s="185">
        <f t="shared" si="15"/>
        <v>64</v>
      </c>
      <c r="BA62" s="185">
        <f t="shared" si="16"/>
        <v>28</v>
      </c>
      <c r="BB62" s="185">
        <f t="shared" si="17"/>
        <v>0</v>
      </c>
      <c r="BC62" s="185">
        <f t="shared" si="18"/>
        <v>0</v>
      </c>
      <c r="BD62" s="266">
        <f t="shared" si="22"/>
        <v>0</v>
      </c>
    </row>
    <row r="63" spans="1:56" ht="18" customHeight="1">
      <c r="A63" s="165">
        <v>53</v>
      </c>
      <c r="B63" s="132" t="s">
        <v>171</v>
      </c>
      <c r="C63" s="188">
        <v>5</v>
      </c>
      <c r="D63" s="188">
        <v>18</v>
      </c>
      <c r="E63" s="188">
        <v>13</v>
      </c>
      <c r="F63" s="186">
        <f>SUM(C63:E63)</f>
        <v>36</v>
      </c>
      <c r="G63" s="188">
        <v>0</v>
      </c>
      <c r="H63" s="188">
        <v>3</v>
      </c>
      <c r="I63" s="188">
        <v>2</v>
      </c>
      <c r="J63" s="186">
        <f>SUM(G63:I63)</f>
        <v>5</v>
      </c>
      <c r="K63" s="306">
        <v>0</v>
      </c>
      <c r="L63" s="306">
        <v>3</v>
      </c>
      <c r="M63" s="306">
        <v>17</v>
      </c>
      <c r="N63" s="302">
        <f>SUM(K63:M63)</f>
        <v>20</v>
      </c>
      <c r="O63" s="356">
        <v>0</v>
      </c>
      <c r="P63" s="356">
        <v>0</v>
      </c>
      <c r="Q63" s="356">
        <v>0</v>
      </c>
      <c r="R63" s="356">
        <v>0</v>
      </c>
      <c r="S63" s="357">
        <f>SUM(O63:R63)</f>
        <v>0</v>
      </c>
      <c r="T63" s="188">
        <v>0</v>
      </c>
      <c r="U63" s="188">
        <v>0</v>
      </c>
      <c r="V63" s="188">
        <v>0</v>
      </c>
      <c r="W63" s="188">
        <v>0</v>
      </c>
      <c r="X63" s="186">
        <f>SUM(T63:W63)</f>
        <v>0</v>
      </c>
      <c r="Y63" s="301">
        <v>0</v>
      </c>
      <c r="Z63" s="301">
        <v>8</v>
      </c>
      <c r="AA63" s="301">
        <v>7</v>
      </c>
      <c r="AB63" s="301">
        <v>19</v>
      </c>
      <c r="AC63" s="302">
        <f>SUM(Y63:AB63)</f>
        <v>34</v>
      </c>
      <c r="AD63" s="330">
        <v>0</v>
      </c>
      <c r="AE63" s="330">
        <v>0</v>
      </c>
      <c r="AF63" s="330">
        <v>0</v>
      </c>
      <c r="AG63" s="330">
        <v>0</v>
      </c>
      <c r="AH63" s="331">
        <f>SUM(AD63:AG63)</f>
        <v>0</v>
      </c>
      <c r="AI63" s="204">
        <v>0</v>
      </c>
      <c r="AJ63" s="204">
        <v>0</v>
      </c>
      <c r="AK63" s="185">
        <v>0</v>
      </c>
      <c r="AL63" s="186">
        <f>SUM(AI63:AK63)</f>
        <v>0</v>
      </c>
      <c r="AM63" s="204">
        <v>0</v>
      </c>
      <c r="AN63" s="204">
        <v>0</v>
      </c>
      <c r="AO63" s="185">
        <v>0</v>
      </c>
      <c r="AP63" s="186">
        <f>SUM(AM63:AO63)</f>
        <v>0</v>
      </c>
      <c r="AQ63" s="204">
        <v>0</v>
      </c>
      <c r="AR63" s="185">
        <v>0</v>
      </c>
      <c r="AS63" s="185">
        <v>0</v>
      </c>
      <c r="AT63" s="186">
        <f>SUM(AQ63:AS63)</f>
        <v>0</v>
      </c>
      <c r="AU63" s="189">
        <v>25</v>
      </c>
      <c r="AV63" s="185">
        <f>SUM(C63,G63,K63,O63,T63,Y63,AD63,AI63,AM63,AQ63)</f>
        <v>5</v>
      </c>
      <c r="AW63" s="185">
        <f>SUM(D63,H63,L63,P63,U63,Z63,AE63,AJ63,AN63,AR63)</f>
        <v>32</v>
      </c>
      <c r="AX63" s="185">
        <f>SUM(E63,I63,M63,Q63,V63,AA63,AF63,AK63,AO63,AS63)</f>
        <v>39</v>
      </c>
      <c r="AY63" s="185">
        <f>SUM(R63,W63,AB63,AG63,AU63)</f>
        <v>44</v>
      </c>
      <c r="AZ63" s="185">
        <f>SUM(AV63:AY63)</f>
        <v>120</v>
      </c>
      <c r="BA63" s="185">
        <f>SUM(AW63,AX63)</f>
        <v>71</v>
      </c>
      <c r="BB63" s="185">
        <f>AV63/AW63</f>
        <v>0.15625</v>
      </c>
      <c r="BC63" s="185">
        <f>AV63/AX63</f>
        <v>0.1282051282051282</v>
      </c>
      <c r="BD63" s="266">
        <f>AV63/BA63</f>
        <v>0.07042253521126761</v>
      </c>
    </row>
    <row r="64" spans="1:56" ht="18" customHeight="1">
      <c r="A64" s="165">
        <v>54</v>
      </c>
      <c r="B64" s="132" t="s">
        <v>172</v>
      </c>
      <c r="C64" s="188">
        <v>0</v>
      </c>
      <c r="D64" s="188">
        <v>3</v>
      </c>
      <c r="E64" s="188">
        <v>4</v>
      </c>
      <c r="F64" s="186">
        <f t="shared" si="1"/>
        <v>7</v>
      </c>
      <c r="G64" s="188">
        <v>0</v>
      </c>
      <c r="H64" s="188">
        <v>4</v>
      </c>
      <c r="I64" s="188">
        <v>1</v>
      </c>
      <c r="J64" s="186">
        <f t="shared" si="2"/>
        <v>5</v>
      </c>
      <c r="K64" s="301">
        <v>0</v>
      </c>
      <c r="L64" s="301">
        <v>1</v>
      </c>
      <c r="M64" s="301">
        <v>2</v>
      </c>
      <c r="N64" s="302">
        <f t="shared" si="3"/>
        <v>3</v>
      </c>
      <c r="O64" s="356">
        <v>0</v>
      </c>
      <c r="P64" s="356">
        <v>0</v>
      </c>
      <c r="Q64" s="356">
        <v>0</v>
      </c>
      <c r="R64" s="356">
        <v>0</v>
      </c>
      <c r="S64" s="357">
        <f t="shared" si="4"/>
        <v>0</v>
      </c>
      <c r="T64" s="188">
        <v>0</v>
      </c>
      <c r="U64" s="188">
        <v>0</v>
      </c>
      <c r="V64" s="185">
        <v>0</v>
      </c>
      <c r="W64" s="188">
        <v>0</v>
      </c>
      <c r="X64" s="186">
        <f t="shared" si="5"/>
        <v>0</v>
      </c>
      <c r="Y64" s="301">
        <v>0</v>
      </c>
      <c r="Z64" s="301">
        <v>0</v>
      </c>
      <c r="AA64" s="301">
        <v>2</v>
      </c>
      <c r="AB64" s="301">
        <v>9</v>
      </c>
      <c r="AC64" s="302">
        <f t="shared" si="28"/>
        <v>11</v>
      </c>
      <c r="AD64" s="330">
        <v>0</v>
      </c>
      <c r="AE64" s="330">
        <v>0</v>
      </c>
      <c r="AF64" s="330">
        <v>0</v>
      </c>
      <c r="AG64" s="330">
        <v>0</v>
      </c>
      <c r="AH64" s="331">
        <f t="shared" si="29"/>
        <v>0</v>
      </c>
      <c r="AI64" s="204">
        <v>0</v>
      </c>
      <c r="AJ64" s="204">
        <v>0</v>
      </c>
      <c r="AK64" s="185">
        <v>0</v>
      </c>
      <c r="AL64" s="186">
        <f t="shared" si="8"/>
        <v>0</v>
      </c>
      <c r="AM64" s="204">
        <v>0</v>
      </c>
      <c r="AN64" s="204">
        <v>0</v>
      </c>
      <c r="AO64" s="185">
        <v>0</v>
      </c>
      <c r="AP64" s="186">
        <f t="shared" si="9"/>
        <v>0</v>
      </c>
      <c r="AQ64" s="204">
        <v>0</v>
      </c>
      <c r="AR64" s="185">
        <v>0</v>
      </c>
      <c r="AS64" s="185">
        <v>0</v>
      </c>
      <c r="AT64" s="186">
        <f t="shared" si="10"/>
        <v>0</v>
      </c>
      <c r="AU64" s="189">
        <v>5</v>
      </c>
      <c r="AV64" s="185">
        <f t="shared" si="11"/>
        <v>0</v>
      </c>
      <c r="AW64" s="185">
        <f t="shared" si="12"/>
        <v>8</v>
      </c>
      <c r="AX64" s="185">
        <f t="shared" si="13"/>
        <v>9</v>
      </c>
      <c r="AY64" s="185">
        <f t="shared" si="14"/>
        <v>14</v>
      </c>
      <c r="AZ64" s="185">
        <f t="shared" si="15"/>
        <v>31</v>
      </c>
      <c r="BA64" s="185">
        <f t="shared" si="16"/>
        <v>17</v>
      </c>
      <c r="BB64" s="185">
        <f t="shared" si="17"/>
        <v>0</v>
      </c>
      <c r="BC64" s="185">
        <f t="shared" si="18"/>
        <v>0</v>
      </c>
      <c r="BD64" s="266">
        <f t="shared" si="22"/>
        <v>0</v>
      </c>
    </row>
    <row r="65" spans="1:56" ht="18" customHeight="1">
      <c r="A65" s="165">
        <v>55</v>
      </c>
      <c r="B65" s="132" t="s">
        <v>184</v>
      </c>
      <c r="C65" s="188">
        <v>4</v>
      </c>
      <c r="D65" s="188">
        <v>0</v>
      </c>
      <c r="E65" s="188">
        <v>0</v>
      </c>
      <c r="F65" s="186">
        <f t="shared" si="1"/>
        <v>4</v>
      </c>
      <c r="G65" s="188">
        <v>7</v>
      </c>
      <c r="H65" s="188">
        <v>1</v>
      </c>
      <c r="I65" s="188">
        <v>2</v>
      </c>
      <c r="J65" s="186">
        <f t="shared" si="2"/>
        <v>10</v>
      </c>
      <c r="K65" s="301">
        <v>0</v>
      </c>
      <c r="L65" s="301">
        <v>0</v>
      </c>
      <c r="M65" s="301">
        <v>0</v>
      </c>
      <c r="N65" s="302">
        <f t="shared" si="3"/>
        <v>0</v>
      </c>
      <c r="O65" s="356">
        <v>0</v>
      </c>
      <c r="P65" s="356">
        <v>0</v>
      </c>
      <c r="Q65" s="356">
        <v>0</v>
      </c>
      <c r="R65" s="356">
        <v>0</v>
      </c>
      <c r="S65" s="357">
        <f t="shared" si="4"/>
        <v>0</v>
      </c>
      <c r="T65" s="188">
        <v>0</v>
      </c>
      <c r="U65" s="188">
        <v>0</v>
      </c>
      <c r="V65" s="188">
        <v>0</v>
      </c>
      <c r="W65" s="188">
        <v>0</v>
      </c>
      <c r="X65" s="186">
        <f t="shared" si="5"/>
        <v>0</v>
      </c>
      <c r="Y65" s="301">
        <v>0</v>
      </c>
      <c r="Z65" s="301">
        <v>1</v>
      </c>
      <c r="AA65" s="301">
        <v>1</v>
      </c>
      <c r="AB65" s="301">
        <v>0</v>
      </c>
      <c r="AC65" s="302">
        <f t="shared" si="28"/>
        <v>2</v>
      </c>
      <c r="AD65" s="330">
        <v>0</v>
      </c>
      <c r="AE65" s="330">
        <v>0</v>
      </c>
      <c r="AF65" s="330">
        <v>0</v>
      </c>
      <c r="AG65" s="330">
        <v>0</v>
      </c>
      <c r="AH65" s="331">
        <f t="shared" si="29"/>
        <v>0</v>
      </c>
      <c r="AI65" s="204">
        <v>0</v>
      </c>
      <c r="AJ65" s="204">
        <v>0</v>
      </c>
      <c r="AK65" s="185">
        <v>0</v>
      </c>
      <c r="AL65" s="186">
        <f t="shared" si="8"/>
        <v>0</v>
      </c>
      <c r="AM65" s="204">
        <v>0</v>
      </c>
      <c r="AN65" s="204">
        <v>0</v>
      </c>
      <c r="AO65" s="185">
        <v>0</v>
      </c>
      <c r="AP65" s="186">
        <f t="shared" si="9"/>
        <v>0</v>
      </c>
      <c r="AQ65" s="204">
        <v>0</v>
      </c>
      <c r="AR65" s="185">
        <v>0</v>
      </c>
      <c r="AS65" s="185">
        <v>0</v>
      </c>
      <c r="AT65" s="186">
        <f t="shared" si="10"/>
        <v>0</v>
      </c>
      <c r="AU65" s="189">
        <v>0</v>
      </c>
      <c r="AV65" s="185">
        <f t="shared" si="11"/>
        <v>11</v>
      </c>
      <c r="AW65" s="185">
        <f t="shared" si="12"/>
        <v>2</v>
      </c>
      <c r="AX65" s="185">
        <f t="shared" si="13"/>
        <v>3</v>
      </c>
      <c r="AY65" s="185">
        <f t="shared" si="14"/>
        <v>0</v>
      </c>
      <c r="AZ65" s="185">
        <f t="shared" si="15"/>
        <v>16</v>
      </c>
      <c r="BA65" s="185">
        <f t="shared" si="16"/>
        <v>5</v>
      </c>
      <c r="BB65" s="185">
        <f t="shared" si="17"/>
        <v>5.5</v>
      </c>
      <c r="BC65" s="185">
        <f t="shared" si="18"/>
        <v>3.6666666666666665</v>
      </c>
      <c r="BD65" s="266">
        <f t="shared" si="22"/>
        <v>2.2</v>
      </c>
    </row>
    <row r="66" spans="1:56" ht="18" customHeight="1">
      <c r="A66" s="165">
        <v>56</v>
      </c>
      <c r="B66" s="132" t="s">
        <v>149</v>
      </c>
      <c r="C66" s="188">
        <v>0</v>
      </c>
      <c r="D66" s="188">
        <v>0</v>
      </c>
      <c r="E66" s="188">
        <v>0</v>
      </c>
      <c r="F66" s="186">
        <f t="shared" si="1"/>
        <v>0</v>
      </c>
      <c r="G66" s="188">
        <v>0</v>
      </c>
      <c r="H66" s="188">
        <v>0</v>
      </c>
      <c r="I66" s="188">
        <v>0</v>
      </c>
      <c r="J66" s="186">
        <f t="shared" si="2"/>
        <v>0</v>
      </c>
      <c r="K66" s="306">
        <v>0</v>
      </c>
      <c r="L66" s="306">
        <v>0</v>
      </c>
      <c r="M66" s="306">
        <v>0</v>
      </c>
      <c r="N66" s="302">
        <f t="shared" si="3"/>
        <v>0</v>
      </c>
      <c r="O66" s="362">
        <v>0</v>
      </c>
      <c r="P66" s="362">
        <v>0</v>
      </c>
      <c r="Q66" s="362">
        <v>0</v>
      </c>
      <c r="R66" s="362">
        <v>0</v>
      </c>
      <c r="S66" s="357">
        <f t="shared" si="4"/>
        <v>0</v>
      </c>
      <c r="T66" s="188">
        <v>0</v>
      </c>
      <c r="U66" s="188">
        <v>0</v>
      </c>
      <c r="V66" s="188">
        <v>0</v>
      </c>
      <c r="W66" s="188">
        <v>0</v>
      </c>
      <c r="X66" s="186">
        <f t="shared" si="5"/>
        <v>0</v>
      </c>
      <c r="Y66" s="301">
        <v>0</v>
      </c>
      <c r="Z66" s="301">
        <v>0</v>
      </c>
      <c r="AA66" s="301">
        <v>0</v>
      </c>
      <c r="AB66" s="301">
        <v>0</v>
      </c>
      <c r="AC66" s="302">
        <f t="shared" si="28"/>
        <v>0</v>
      </c>
      <c r="AD66" s="330">
        <v>0</v>
      </c>
      <c r="AE66" s="330">
        <v>0</v>
      </c>
      <c r="AF66" s="330">
        <v>0</v>
      </c>
      <c r="AG66" s="330">
        <v>0</v>
      </c>
      <c r="AH66" s="331">
        <f t="shared" si="29"/>
        <v>0</v>
      </c>
      <c r="AI66" s="205">
        <v>0</v>
      </c>
      <c r="AJ66" s="188">
        <v>0</v>
      </c>
      <c r="AK66" s="188">
        <v>0</v>
      </c>
      <c r="AL66" s="186">
        <f t="shared" si="8"/>
        <v>0</v>
      </c>
      <c r="AM66" s="205">
        <v>0</v>
      </c>
      <c r="AN66" s="188">
        <v>0</v>
      </c>
      <c r="AO66" s="188">
        <v>0</v>
      </c>
      <c r="AP66" s="186">
        <f t="shared" si="9"/>
        <v>0</v>
      </c>
      <c r="AQ66" s="205">
        <v>0</v>
      </c>
      <c r="AR66" s="188">
        <v>0</v>
      </c>
      <c r="AS66" s="188">
        <v>0</v>
      </c>
      <c r="AT66" s="186">
        <f t="shared" si="10"/>
        <v>0</v>
      </c>
      <c r="AU66" s="189">
        <v>0</v>
      </c>
      <c r="AV66" s="185">
        <f t="shared" si="11"/>
        <v>0</v>
      </c>
      <c r="AW66" s="185">
        <f t="shared" si="12"/>
        <v>0</v>
      </c>
      <c r="AX66" s="185">
        <f t="shared" si="13"/>
        <v>0</v>
      </c>
      <c r="AY66" s="185">
        <f t="shared" si="14"/>
        <v>0</v>
      </c>
      <c r="AZ66" s="185">
        <f t="shared" si="15"/>
        <v>0</v>
      </c>
      <c r="BA66" s="185">
        <f t="shared" si="16"/>
        <v>0</v>
      </c>
      <c r="BB66" s="188" t="e">
        <f>AV66/AW66</f>
        <v>#DIV/0!</v>
      </c>
      <c r="BC66" s="188" t="e">
        <f>AV66/AX66</f>
        <v>#DIV/0!</v>
      </c>
      <c r="BD66" s="269" t="e">
        <f>AV66/BA66</f>
        <v>#DIV/0!</v>
      </c>
    </row>
    <row r="67" spans="1:56" ht="18" customHeight="1">
      <c r="A67" s="165">
        <v>57</v>
      </c>
      <c r="B67" s="164" t="s">
        <v>158</v>
      </c>
      <c r="C67" s="185">
        <v>0</v>
      </c>
      <c r="D67" s="185">
        <v>0</v>
      </c>
      <c r="E67" s="185">
        <v>0</v>
      </c>
      <c r="F67" s="186">
        <f t="shared" si="1"/>
        <v>0</v>
      </c>
      <c r="G67" s="185">
        <v>0</v>
      </c>
      <c r="H67" s="185">
        <v>0</v>
      </c>
      <c r="I67" s="185">
        <v>0</v>
      </c>
      <c r="J67" s="186">
        <f t="shared" si="2"/>
        <v>0</v>
      </c>
      <c r="K67" s="301">
        <v>0</v>
      </c>
      <c r="L67" s="301">
        <v>0</v>
      </c>
      <c r="M67" s="301">
        <v>0</v>
      </c>
      <c r="N67" s="302">
        <f t="shared" si="3"/>
        <v>0</v>
      </c>
      <c r="O67" s="356">
        <v>0</v>
      </c>
      <c r="P67" s="356">
        <v>0</v>
      </c>
      <c r="Q67" s="356">
        <v>0</v>
      </c>
      <c r="R67" s="356">
        <v>0</v>
      </c>
      <c r="S67" s="357">
        <f t="shared" si="4"/>
        <v>0</v>
      </c>
      <c r="T67" s="185">
        <v>0</v>
      </c>
      <c r="U67" s="185">
        <v>0</v>
      </c>
      <c r="V67" s="185">
        <v>0</v>
      </c>
      <c r="W67" s="185">
        <v>0</v>
      </c>
      <c r="X67" s="186">
        <f t="shared" si="5"/>
        <v>0</v>
      </c>
      <c r="Y67" s="301">
        <v>0</v>
      </c>
      <c r="Z67" s="301">
        <v>0</v>
      </c>
      <c r="AA67" s="301">
        <v>0</v>
      </c>
      <c r="AB67" s="301">
        <v>0</v>
      </c>
      <c r="AC67" s="302">
        <f t="shared" si="28"/>
        <v>0</v>
      </c>
      <c r="AD67" s="330">
        <v>0</v>
      </c>
      <c r="AE67" s="330">
        <v>0</v>
      </c>
      <c r="AF67" s="330">
        <v>0</v>
      </c>
      <c r="AG67" s="330">
        <v>0</v>
      </c>
      <c r="AH67" s="331">
        <f t="shared" si="29"/>
        <v>0</v>
      </c>
      <c r="AI67" s="204">
        <v>0</v>
      </c>
      <c r="AJ67" s="185">
        <v>0</v>
      </c>
      <c r="AK67" s="185">
        <v>0</v>
      </c>
      <c r="AL67" s="186">
        <f t="shared" si="8"/>
        <v>0</v>
      </c>
      <c r="AM67" s="204">
        <v>0</v>
      </c>
      <c r="AN67" s="185">
        <v>0</v>
      </c>
      <c r="AO67" s="185">
        <v>0</v>
      </c>
      <c r="AP67" s="186">
        <f t="shared" si="9"/>
        <v>0</v>
      </c>
      <c r="AQ67" s="204">
        <v>0</v>
      </c>
      <c r="AR67" s="185">
        <v>0</v>
      </c>
      <c r="AS67" s="185">
        <v>0</v>
      </c>
      <c r="AT67" s="186">
        <f t="shared" si="10"/>
        <v>0</v>
      </c>
      <c r="AU67" s="187">
        <v>0</v>
      </c>
      <c r="AV67" s="185">
        <f t="shared" si="11"/>
        <v>0</v>
      </c>
      <c r="AW67" s="185">
        <f t="shared" si="12"/>
        <v>0</v>
      </c>
      <c r="AX67" s="185">
        <f t="shared" si="13"/>
        <v>0</v>
      </c>
      <c r="AY67" s="185">
        <f t="shared" si="14"/>
        <v>0</v>
      </c>
      <c r="AZ67" s="185">
        <f t="shared" si="15"/>
        <v>0</v>
      </c>
      <c r="BA67" s="185">
        <f t="shared" si="16"/>
        <v>0</v>
      </c>
      <c r="BB67" s="185" t="e">
        <f>AV67/AW67</f>
        <v>#DIV/0!</v>
      </c>
      <c r="BC67" s="185" t="e">
        <f>AV67/AX67</f>
        <v>#DIV/0!</v>
      </c>
      <c r="BD67" s="266" t="e">
        <f>AV67/BA67</f>
        <v>#DIV/0!</v>
      </c>
    </row>
    <row r="68" spans="1:56" ht="18" customHeight="1">
      <c r="A68" s="165">
        <v>58</v>
      </c>
      <c r="B68" s="132" t="s">
        <v>308</v>
      </c>
      <c r="C68" s="188">
        <v>0</v>
      </c>
      <c r="D68" s="188">
        <v>0</v>
      </c>
      <c r="E68" s="188">
        <v>0</v>
      </c>
      <c r="F68" s="414">
        <f>SUM(C68:E68)</f>
        <v>0</v>
      </c>
      <c r="G68" s="188">
        <v>0</v>
      </c>
      <c r="H68" s="188">
        <v>0</v>
      </c>
      <c r="I68" s="188">
        <v>0</v>
      </c>
      <c r="J68" s="414">
        <f>SUM(G68:I68)</f>
        <v>0</v>
      </c>
      <c r="K68" s="306">
        <v>0</v>
      </c>
      <c r="L68" s="306">
        <v>0</v>
      </c>
      <c r="M68" s="306">
        <v>0</v>
      </c>
      <c r="N68" s="415">
        <f>SUM(K68:M68)</f>
        <v>0</v>
      </c>
      <c r="O68" s="362">
        <v>0</v>
      </c>
      <c r="P68" s="362">
        <v>0</v>
      </c>
      <c r="Q68" s="362">
        <v>0</v>
      </c>
      <c r="R68" s="362">
        <v>0</v>
      </c>
      <c r="S68" s="416">
        <f>SUM(O68:R68)</f>
        <v>0</v>
      </c>
      <c r="T68" s="188">
        <v>0</v>
      </c>
      <c r="U68" s="188">
        <v>0</v>
      </c>
      <c r="V68" s="188">
        <v>0</v>
      </c>
      <c r="W68" s="188">
        <v>0</v>
      </c>
      <c r="X68" s="414">
        <f>SUM(T68:W68)</f>
        <v>0</v>
      </c>
      <c r="Y68" s="306">
        <v>0</v>
      </c>
      <c r="Z68" s="306">
        <v>2</v>
      </c>
      <c r="AA68" s="306">
        <v>1</v>
      </c>
      <c r="AB68" s="306">
        <v>1</v>
      </c>
      <c r="AC68" s="415">
        <f>SUM(Y68:AB68)</f>
        <v>4</v>
      </c>
      <c r="AD68" s="417">
        <v>0</v>
      </c>
      <c r="AE68" s="417">
        <v>0</v>
      </c>
      <c r="AF68" s="417">
        <v>0</v>
      </c>
      <c r="AG68" s="417">
        <v>0</v>
      </c>
      <c r="AH68" s="418">
        <f>SUM(AD68:AG68)</f>
        <v>0</v>
      </c>
      <c r="AI68" s="205">
        <v>0</v>
      </c>
      <c r="AJ68" s="205">
        <v>0</v>
      </c>
      <c r="AK68" s="188">
        <v>0</v>
      </c>
      <c r="AL68" s="414">
        <f>SUM(AI68:AK68)</f>
        <v>0</v>
      </c>
      <c r="AM68" s="205">
        <v>0</v>
      </c>
      <c r="AN68" s="205">
        <v>0</v>
      </c>
      <c r="AO68" s="188">
        <v>0</v>
      </c>
      <c r="AP68" s="414">
        <f>SUM(AM68:AO68)</f>
        <v>0</v>
      </c>
      <c r="AQ68" s="205">
        <v>0</v>
      </c>
      <c r="AR68" s="188">
        <v>0</v>
      </c>
      <c r="AS68" s="188">
        <v>0</v>
      </c>
      <c r="AT68" s="414">
        <f>SUM(AQ68:AS68)</f>
        <v>0</v>
      </c>
      <c r="AU68" s="189">
        <v>4</v>
      </c>
      <c r="AV68" s="188">
        <f>SUM(C68,G68,K68,O68,T68,Y68,AD68,AI68,AM68,AQ68)</f>
        <v>0</v>
      </c>
      <c r="AW68" s="188">
        <f>SUM(D68,H68,L68,P68,U68,Z68,AE68,AJ68,AN68,AR68)</f>
        <v>2</v>
      </c>
      <c r="AX68" s="188">
        <f>SUM(E68,I68,M68,Q68,V68,AA68,AF68,AK68,AO68,AS68)</f>
        <v>1</v>
      </c>
      <c r="AY68" s="188">
        <f>SUM(R68,W68,AB68,AG68,AU68)</f>
        <v>5</v>
      </c>
      <c r="AZ68" s="188">
        <f>SUM(AV68:AY68)</f>
        <v>8</v>
      </c>
      <c r="BA68" s="196">
        <f>SUM(AW68,AX68)</f>
        <v>3</v>
      </c>
      <c r="BB68" s="196">
        <f>AV68/AW68</f>
        <v>0</v>
      </c>
      <c r="BC68" s="196">
        <f>AV68/AX68</f>
        <v>0</v>
      </c>
      <c r="BD68" s="311">
        <f>AV68/BA68</f>
        <v>0</v>
      </c>
    </row>
    <row r="69" spans="1:56" ht="18" customHeight="1">
      <c r="A69" s="165">
        <v>59</v>
      </c>
      <c r="B69" s="272" t="s">
        <v>160</v>
      </c>
      <c r="C69" s="185">
        <v>0</v>
      </c>
      <c r="D69" s="185">
        <v>0</v>
      </c>
      <c r="E69" s="185">
        <v>4</v>
      </c>
      <c r="F69" s="186">
        <f t="shared" si="1"/>
        <v>4</v>
      </c>
      <c r="G69" s="185">
        <v>0</v>
      </c>
      <c r="H69" s="185">
        <v>16</v>
      </c>
      <c r="I69" s="185">
        <v>30</v>
      </c>
      <c r="J69" s="186">
        <f t="shared" si="2"/>
        <v>46</v>
      </c>
      <c r="K69" s="301">
        <v>0</v>
      </c>
      <c r="L69" s="301">
        <v>0</v>
      </c>
      <c r="M69" s="301">
        <v>0</v>
      </c>
      <c r="N69" s="302">
        <f t="shared" si="3"/>
        <v>0</v>
      </c>
      <c r="O69" s="356">
        <v>0</v>
      </c>
      <c r="P69" s="356">
        <v>0</v>
      </c>
      <c r="Q69" s="356">
        <v>0</v>
      </c>
      <c r="R69" s="356">
        <v>0</v>
      </c>
      <c r="S69" s="357">
        <f t="shared" si="4"/>
        <v>0</v>
      </c>
      <c r="T69" s="185">
        <v>0</v>
      </c>
      <c r="U69" s="185">
        <v>0</v>
      </c>
      <c r="V69" s="185">
        <v>0</v>
      </c>
      <c r="W69" s="185">
        <v>0</v>
      </c>
      <c r="X69" s="186">
        <f t="shared" si="5"/>
        <v>0</v>
      </c>
      <c r="Y69" s="301">
        <v>0</v>
      </c>
      <c r="Z69" s="301">
        <v>3</v>
      </c>
      <c r="AA69" s="301">
        <v>14</v>
      </c>
      <c r="AB69" s="301">
        <v>112</v>
      </c>
      <c r="AC69" s="302">
        <f t="shared" si="28"/>
        <v>129</v>
      </c>
      <c r="AD69" s="330">
        <v>0</v>
      </c>
      <c r="AE69" s="330">
        <v>1</v>
      </c>
      <c r="AF69" s="330">
        <v>15</v>
      </c>
      <c r="AG69" s="330">
        <v>0</v>
      </c>
      <c r="AH69" s="331">
        <f t="shared" si="29"/>
        <v>16</v>
      </c>
      <c r="AI69" s="204">
        <v>0</v>
      </c>
      <c r="AJ69" s="204">
        <v>0</v>
      </c>
      <c r="AK69" s="185">
        <v>0</v>
      </c>
      <c r="AL69" s="186">
        <f t="shared" si="8"/>
        <v>0</v>
      </c>
      <c r="AM69" s="204">
        <v>0</v>
      </c>
      <c r="AN69" s="204">
        <v>0</v>
      </c>
      <c r="AO69" s="185">
        <v>0</v>
      </c>
      <c r="AP69" s="186">
        <f t="shared" si="9"/>
        <v>0</v>
      </c>
      <c r="AQ69" s="204">
        <v>1</v>
      </c>
      <c r="AR69" s="185">
        <v>0</v>
      </c>
      <c r="AS69" s="185">
        <v>0</v>
      </c>
      <c r="AT69" s="186">
        <f t="shared" si="10"/>
        <v>1</v>
      </c>
      <c r="AU69" s="187">
        <v>0</v>
      </c>
      <c r="AV69" s="185">
        <f t="shared" si="11"/>
        <v>1</v>
      </c>
      <c r="AW69" s="185">
        <f t="shared" si="12"/>
        <v>20</v>
      </c>
      <c r="AX69" s="185">
        <f t="shared" si="13"/>
        <v>63</v>
      </c>
      <c r="AY69" s="185">
        <f t="shared" si="14"/>
        <v>112</v>
      </c>
      <c r="AZ69" s="185">
        <f t="shared" si="15"/>
        <v>196</v>
      </c>
      <c r="BA69" s="185">
        <f t="shared" si="16"/>
        <v>83</v>
      </c>
      <c r="BB69" s="188">
        <f t="shared" si="17"/>
        <v>0.05</v>
      </c>
      <c r="BC69" s="188">
        <f t="shared" si="18"/>
        <v>0.015873015873015872</v>
      </c>
      <c r="BD69" s="269">
        <f t="shared" si="22"/>
        <v>0.012048192771084338</v>
      </c>
    </row>
    <row r="70" spans="1:56" ht="18" customHeight="1">
      <c r="A70" s="165">
        <v>60</v>
      </c>
      <c r="B70" s="272" t="s">
        <v>43</v>
      </c>
      <c r="C70" s="185">
        <v>1</v>
      </c>
      <c r="D70" s="185">
        <v>0</v>
      </c>
      <c r="E70" s="185">
        <v>0</v>
      </c>
      <c r="F70" s="186">
        <f t="shared" si="1"/>
        <v>1</v>
      </c>
      <c r="G70" s="185">
        <v>36</v>
      </c>
      <c r="H70" s="185">
        <v>8</v>
      </c>
      <c r="I70" s="185">
        <v>3</v>
      </c>
      <c r="J70" s="186">
        <f t="shared" si="2"/>
        <v>47</v>
      </c>
      <c r="K70" s="301">
        <v>0</v>
      </c>
      <c r="L70" s="301">
        <v>0</v>
      </c>
      <c r="M70" s="301">
        <v>0</v>
      </c>
      <c r="N70" s="302">
        <f t="shared" si="3"/>
        <v>0</v>
      </c>
      <c r="O70" s="356">
        <v>0</v>
      </c>
      <c r="P70" s="356">
        <v>0</v>
      </c>
      <c r="Q70" s="356">
        <v>0</v>
      </c>
      <c r="R70" s="356">
        <v>0</v>
      </c>
      <c r="S70" s="357">
        <f t="shared" si="4"/>
        <v>0</v>
      </c>
      <c r="T70" s="185">
        <v>0</v>
      </c>
      <c r="U70" s="185">
        <v>0</v>
      </c>
      <c r="V70" s="185">
        <v>0</v>
      </c>
      <c r="W70" s="185">
        <v>0</v>
      </c>
      <c r="X70" s="186">
        <f t="shared" si="5"/>
        <v>0</v>
      </c>
      <c r="Y70" s="301">
        <v>0</v>
      </c>
      <c r="Z70" s="301">
        <v>0</v>
      </c>
      <c r="AA70" s="301">
        <v>1</v>
      </c>
      <c r="AB70" s="301">
        <v>18</v>
      </c>
      <c r="AC70" s="302">
        <f t="shared" si="28"/>
        <v>19</v>
      </c>
      <c r="AD70" s="330">
        <v>0</v>
      </c>
      <c r="AE70" s="330">
        <v>4</v>
      </c>
      <c r="AF70" s="330">
        <v>0</v>
      </c>
      <c r="AG70" s="330">
        <v>0</v>
      </c>
      <c r="AH70" s="331">
        <f t="shared" si="29"/>
        <v>4</v>
      </c>
      <c r="AI70" s="204">
        <v>0</v>
      </c>
      <c r="AJ70" s="185">
        <v>0</v>
      </c>
      <c r="AK70" s="185">
        <v>0</v>
      </c>
      <c r="AL70" s="186">
        <f t="shared" si="8"/>
        <v>0</v>
      </c>
      <c r="AM70" s="204">
        <v>0</v>
      </c>
      <c r="AN70" s="185">
        <v>0</v>
      </c>
      <c r="AO70" s="185">
        <v>0</v>
      </c>
      <c r="AP70" s="186">
        <f t="shared" si="9"/>
        <v>0</v>
      </c>
      <c r="AQ70" s="204">
        <v>0</v>
      </c>
      <c r="AR70" s="185">
        <v>0</v>
      </c>
      <c r="AS70" s="185">
        <v>0</v>
      </c>
      <c r="AT70" s="186">
        <f t="shared" si="10"/>
        <v>0</v>
      </c>
      <c r="AU70" s="187">
        <v>0</v>
      </c>
      <c r="AV70" s="185">
        <f t="shared" si="11"/>
        <v>37</v>
      </c>
      <c r="AW70" s="185">
        <f t="shared" si="12"/>
        <v>12</v>
      </c>
      <c r="AX70" s="185">
        <f t="shared" si="13"/>
        <v>4</v>
      </c>
      <c r="AY70" s="185">
        <f t="shared" si="14"/>
        <v>18</v>
      </c>
      <c r="AZ70" s="185">
        <f t="shared" si="15"/>
        <v>71</v>
      </c>
      <c r="BA70" s="185">
        <f t="shared" si="16"/>
        <v>16</v>
      </c>
      <c r="BB70" s="185">
        <f t="shared" si="17"/>
        <v>3.0833333333333335</v>
      </c>
      <c r="BC70" s="185">
        <f t="shared" si="18"/>
        <v>9.25</v>
      </c>
      <c r="BD70" s="266">
        <f aca="true" t="shared" si="30" ref="BD70:BD84">AV70/BA70</f>
        <v>2.3125</v>
      </c>
    </row>
    <row r="71" spans="1:56" ht="18" customHeight="1">
      <c r="A71" s="165">
        <v>61</v>
      </c>
      <c r="B71" s="132" t="s">
        <v>134</v>
      </c>
      <c r="C71" s="188">
        <v>1</v>
      </c>
      <c r="D71" s="188">
        <v>0</v>
      </c>
      <c r="E71" s="188">
        <v>0</v>
      </c>
      <c r="F71" s="186">
        <f t="shared" si="1"/>
        <v>1</v>
      </c>
      <c r="G71" s="188">
        <v>58</v>
      </c>
      <c r="H71" s="188">
        <v>10</v>
      </c>
      <c r="I71" s="188">
        <v>8</v>
      </c>
      <c r="J71" s="186">
        <f t="shared" si="2"/>
        <v>76</v>
      </c>
      <c r="K71" s="301">
        <v>0</v>
      </c>
      <c r="L71" s="301">
        <v>0</v>
      </c>
      <c r="M71" s="301">
        <v>0</v>
      </c>
      <c r="N71" s="302">
        <f t="shared" si="3"/>
        <v>0</v>
      </c>
      <c r="O71" s="356">
        <v>0</v>
      </c>
      <c r="P71" s="356">
        <v>0</v>
      </c>
      <c r="Q71" s="356">
        <v>0</v>
      </c>
      <c r="R71" s="356">
        <v>0</v>
      </c>
      <c r="S71" s="357">
        <f t="shared" si="4"/>
        <v>0</v>
      </c>
      <c r="T71" s="188">
        <v>0</v>
      </c>
      <c r="U71" s="188">
        <v>0</v>
      </c>
      <c r="V71" s="188">
        <v>0</v>
      </c>
      <c r="W71" s="188">
        <v>0</v>
      </c>
      <c r="X71" s="186">
        <f t="shared" si="5"/>
        <v>0</v>
      </c>
      <c r="Y71" s="301">
        <v>0</v>
      </c>
      <c r="Z71" s="301">
        <v>1</v>
      </c>
      <c r="AA71" s="301">
        <v>2</v>
      </c>
      <c r="AB71" s="301">
        <v>0</v>
      </c>
      <c r="AC71" s="302">
        <f t="shared" si="28"/>
        <v>3</v>
      </c>
      <c r="AD71" s="330">
        <v>0</v>
      </c>
      <c r="AE71" s="330">
        <v>2</v>
      </c>
      <c r="AF71" s="330">
        <v>2</v>
      </c>
      <c r="AG71" s="330">
        <v>0</v>
      </c>
      <c r="AH71" s="331">
        <f t="shared" si="29"/>
        <v>4</v>
      </c>
      <c r="AI71" s="205">
        <v>0</v>
      </c>
      <c r="AJ71" s="188">
        <v>0</v>
      </c>
      <c r="AK71" s="188">
        <v>0</v>
      </c>
      <c r="AL71" s="186">
        <f t="shared" si="8"/>
        <v>0</v>
      </c>
      <c r="AM71" s="205">
        <v>0</v>
      </c>
      <c r="AN71" s="188">
        <v>0</v>
      </c>
      <c r="AO71" s="188">
        <v>0</v>
      </c>
      <c r="AP71" s="186">
        <f t="shared" si="9"/>
        <v>0</v>
      </c>
      <c r="AQ71" s="205">
        <v>0</v>
      </c>
      <c r="AR71" s="188">
        <v>0</v>
      </c>
      <c r="AS71" s="188">
        <v>0</v>
      </c>
      <c r="AT71" s="186">
        <f t="shared" si="10"/>
        <v>0</v>
      </c>
      <c r="AU71" s="189">
        <v>0</v>
      </c>
      <c r="AV71" s="185">
        <f t="shared" si="11"/>
        <v>59</v>
      </c>
      <c r="AW71" s="185">
        <f t="shared" si="12"/>
        <v>13</v>
      </c>
      <c r="AX71" s="185">
        <f t="shared" si="13"/>
        <v>12</v>
      </c>
      <c r="AY71" s="185">
        <f t="shared" si="14"/>
        <v>0</v>
      </c>
      <c r="AZ71" s="185">
        <f t="shared" si="15"/>
        <v>84</v>
      </c>
      <c r="BA71" s="185">
        <f t="shared" si="16"/>
        <v>25</v>
      </c>
      <c r="BB71" s="185">
        <f t="shared" si="17"/>
        <v>4.538461538461538</v>
      </c>
      <c r="BC71" s="185">
        <f t="shared" si="18"/>
        <v>4.916666666666667</v>
      </c>
      <c r="BD71" s="269">
        <f t="shared" si="30"/>
        <v>2.36</v>
      </c>
    </row>
    <row r="72" spans="1:56" ht="18" customHeight="1">
      <c r="A72" s="165">
        <v>62</v>
      </c>
      <c r="B72" s="164" t="s">
        <v>135</v>
      </c>
      <c r="C72" s="185">
        <v>0</v>
      </c>
      <c r="D72" s="185">
        <v>0</v>
      </c>
      <c r="E72" s="185">
        <v>0</v>
      </c>
      <c r="F72" s="186">
        <f aca="true" t="shared" si="31" ref="F72:F84">SUM(C72:E72)</f>
        <v>0</v>
      </c>
      <c r="G72" s="185">
        <v>43</v>
      </c>
      <c r="H72" s="185">
        <v>0</v>
      </c>
      <c r="I72" s="185">
        <v>1</v>
      </c>
      <c r="J72" s="186">
        <f aca="true" t="shared" si="32" ref="J72:J84">SUM(G72:I72)</f>
        <v>44</v>
      </c>
      <c r="K72" s="301">
        <v>0</v>
      </c>
      <c r="L72" s="301">
        <v>0</v>
      </c>
      <c r="M72" s="301">
        <v>0</v>
      </c>
      <c r="N72" s="302">
        <f aca="true" t="shared" si="33" ref="N72:N84">SUM(K72:M72)</f>
        <v>0</v>
      </c>
      <c r="O72" s="356">
        <v>0</v>
      </c>
      <c r="P72" s="356">
        <v>0</v>
      </c>
      <c r="Q72" s="356">
        <v>0</v>
      </c>
      <c r="R72" s="356">
        <v>0</v>
      </c>
      <c r="S72" s="357">
        <f aca="true" t="shared" si="34" ref="S72:S84">SUM(O72:R72)</f>
        <v>0</v>
      </c>
      <c r="T72" s="185">
        <v>0</v>
      </c>
      <c r="U72" s="185">
        <v>0</v>
      </c>
      <c r="V72" s="185">
        <v>0</v>
      </c>
      <c r="W72" s="185">
        <v>0</v>
      </c>
      <c r="X72" s="186">
        <f aca="true" t="shared" si="35" ref="X72:X84">SUM(T72:W72)</f>
        <v>0</v>
      </c>
      <c r="Y72" s="301">
        <v>0</v>
      </c>
      <c r="Z72" s="301">
        <v>0</v>
      </c>
      <c r="AA72" s="301">
        <v>2</v>
      </c>
      <c r="AB72" s="301">
        <v>0</v>
      </c>
      <c r="AC72" s="302">
        <f t="shared" si="28"/>
        <v>2</v>
      </c>
      <c r="AD72" s="330">
        <v>0</v>
      </c>
      <c r="AE72" s="330">
        <v>0</v>
      </c>
      <c r="AF72" s="330">
        <v>2</v>
      </c>
      <c r="AG72" s="330">
        <v>0</v>
      </c>
      <c r="AH72" s="331">
        <f t="shared" si="29"/>
        <v>2</v>
      </c>
      <c r="AI72" s="204">
        <v>2</v>
      </c>
      <c r="AJ72" s="188">
        <v>0</v>
      </c>
      <c r="AK72" s="188">
        <v>0</v>
      </c>
      <c r="AL72" s="186">
        <f aca="true" t="shared" si="36" ref="AL72:AL84">SUM(AI72:AK72)</f>
        <v>2</v>
      </c>
      <c r="AM72" s="185">
        <v>0</v>
      </c>
      <c r="AN72" s="188">
        <v>0</v>
      </c>
      <c r="AO72" s="188">
        <v>0</v>
      </c>
      <c r="AP72" s="186">
        <f aca="true" t="shared" si="37" ref="AP72:AP84">SUM(AM72:AO72)</f>
        <v>0</v>
      </c>
      <c r="AQ72" s="186">
        <v>0</v>
      </c>
      <c r="AR72" s="188">
        <v>0</v>
      </c>
      <c r="AS72" s="188">
        <v>0</v>
      </c>
      <c r="AT72" s="186">
        <f aca="true" t="shared" si="38" ref="AT72:AT84">SUM(AQ72:AS72)</f>
        <v>0</v>
      </c>
      <c r="AU72" s="189">
        <v>0</v>
      </c>
      <c r="AV72" s="185">
        <f t="shared" si="11"/>
        <v>45</v>
      </c>
      <c r="AW72" s="185">
        <f t="shared" si="12"/>
        <v>0</v>
      </c>
      <c r="AX72" s="185">
        <f t="shared" si="13"/>
        <v>5</v>
      </c>
      <c r="AY72" s="185">
        <f t="shared" si="14"/>
        <v>0</v>
      </c>
      <c r="AZ72" s="185">
        <f t="shared" si="15"/>
        <v>50</v>
      </c>
      <c r="BA72" s="185">
        <f t="shared" si="16"/>
        <v>5</v>
      </c>
      <c r="BB72" s="185" t="e">
        <f t="shared" si="17"/>
        <v>#DIV/0!</v>
      </c>
      <c r="BC72" s="185">
        <f t="shared" si="18"/>
        <v>9</v>
      </c>
      <c r="BD72" s="266">
        <f t="shared" si="30"/>
        <v>9</v>
      </c>
    </row>
    <row r="73" spans="1:56" ht="18" customHeight="1">
      <c r="A73" s="165">
        <v>63</v>
      </c>
      <c r="B73" s="132" t="s">
        <v>136</v>
      </c>
      <c r="C73" s="185">
        <v>0</v>
      </c>
      <c r="D73" s="185">
        <v>0</v>
      </c>
      <c r="E73" s="185">
        <v>0</v>
      </c>
      <c r="F73" s="186">
        <f t="shared" si="31"/>
        <v>0</v>
      </c>
      <c r="G73" s="185">
        <v>0</v>
      </c>
      <c r="H73" s="185">
        <v>12</v>
      </c>
      <c r="I73" s="185">
        <v>5</v>
      </c>
      <c r="J73" s="186">
        <f t="shared" si="32"/>
        <v>17</v>
      </c>
      <c r="K73" s="301">
        <v>0</v>
      </c>
      <c r="L73" s="301">
        <v>0</v>
      </c>
      <c r="M73" s="301">
        <v>0</v>
      </c>
      <c r="N73" s="302">
        <f t="shared" si="33"/>
        <v>0</v>
      </c>
      <c r="O73" s="356">
        <v>0</v>
      </c>
      <c r="P73" s="356">
        <v>0</v>
      </c>
      <c r="Q73" s="356">
        <v>0</v>
      </c>
      <c r="R73" s="356">
        <v>0</v>
      </c>
      <c r="S73" s="357">
        <f t="shared" si="34"/>
        <v>0</v>
      </c>
      <c r="T73" s="188">
        <v>0</v>
      </c>
      <c r="U73" s="188">
        <v>0</v>
      </c>
      <c r="V73" s="188">
        <v>0</v>
      </c>
      <c r="W73" s="188">
        <v>0</v>
      </c>
      <c r="X73" s="186">
        <f t="shared" si="35"/>
        <v>0</v>
      </c>
      <c r="Y73" s="301">
        <v>0</v>
      </c>
      <c r="Z73" s="301">
        <v>4</v>
      </c>
      <c r="AA73" s="301">
        <v>4</v>
      </c>
      <c r="AB73" s="301">
        <v>0</v>
      </c>
      <c r="AC73" s="302">
        <f t="shared" si="28"/>
        <v>8</v>
      </c>
      <c r="AD73" s="330">
        <v>0</v>
      </c>
      <c r="AE73" s="330">
        <v>5</v>
      </c>
      <c r="AF73" s="330">
        <v>1</v>
      </c>
      <c r="AG73" s="330">
        <v>0</v>
      </c>
      <c r="AH73" s="331">
        <f t="shared" si="29"/>
        <v>6</v>
      </c>
      <c r="AI73" s="206">
        <v>0</v>
      </c>
      <c r="AJ73" s="188">
        <v>0</v>
      </c>
      <c r="AK73" s="188">
        <v>0</v>
      </c>
      <c r="AL73" s="186">
        <f t="shared" si="36"/>
        <v>0</v>
      </c>
      <c r="AM73" s="204">
        <v>0</v>
      </c>
      <c r="AN73" s="188">
        <v>0</v>
      </c>
      <c r="AO73" s="188">
        <v>0</v>
      </c>
      <c r="AP73" s="186">
        <f t="shared" si="37"/>
        <v>0</v>
      </c>
      <c r="AQ73" s="204">
        <v>0</v>
      </c>
      <c r="AR73" s="188">
        <v>0</v>
      </c>
      <c r="AS73" s="188">
        <v>0</v>
      </c>
      <c r="AT73" s="186">
        <f t="shared" si="38"/>
        <v>0</v>
      </c>
      <c r="AU73" s="187">
        <v>0</v>
      </c>
      <c r="AV73" s="185">
        <f t="shared" si="11"/>
        <v>0</v>
      </c>
      <c r="AW73" s="185">
        <f t="shared" si="12"/>
        <v>21</v>
      </c>
      <c r="AX73" s="185">
        <f t="shared" si="13"/>
        <v>10</v>
      </c>
      <c r="AY73" s="185">
        <f t="shared" si="14"/>
        <v>0</v>
      </c>
      <c r="AZ73" s="185">
        <f t="shared" si="15"/>
        <v>31</v>
      </c>
      <c r="BA73" s="185">
        <f aca="true" t="shared" si="39" ref="BA73:BA84">SUM(AW73,AX73)</f>
        <v>31</v>
      </c>
      <c r="BB73" s="185">
        <f t="shared" si="17"/>
        <v>0</v>
      </c>
      <c r="BC73" s="185">
        <f t="shared" si="18"/>
        <v>0</v>
      </c>
      <c r="BD73" s="266">
        <f t="shared" si="30"/>
        <v>0</v>
      </c>
    </row>
    <row r="74" spans="1:56" ht="18" customHeight="1">
      <c r="A74" s="165">
        <v>64</v>
      </c>
      <c r="B74" s="132" t="s">
        <v>316</v>
      </c>
      <c r="C74" s="185">
        <v>0</v>
      </c>
      <c r="D74" s="185">
        <v>0</v>
      </c>
      <c r="E74" s="185">
        <v>0</v>
      </c>
      <c r="F74" s="186">
        <f>SUM(C74:E74)</f>
        <v>0</v>
      </c>
      <c r="G74" s="185">
        <v>0</v>
      </c>
      <c r="H74" s="185">
        <v>3</v>
      </c>
      <c r="I74" s="185">
        <v>2</v>
      </c>
      <c r="J74" s="186">
        <f>SUM(G74:I74)</f>
        <v>5</v>
      </c>
      <c r="K74" s="301">
        <v>0</v>
      </c>
      <c r="L74" s="301">
        <v>0</v>
      </c>
      <c r="M74" s="301">
        <v>0</v>
      </c>
      <c r="N74" s="302">
        <f>SUM(K74:M74)</f>
        <v>0</v>
      </c>
      <c r="O74" s="356">
        <v>0</v>
      </c>
      <c r="P74" s="356">
        <v>0</v>
      </c>
      <c r="Q74" s="356">
        <v>0</v>
      </c>
      <c r="R74" s="356">
        <v>0</v>
      </c>
      <c r="S74" s="357">
        <f>SUM(O74:R74)</f>
        <v>0</v>
      </c>
      <c r="T74" s="188">
        <v>0</v>
      </c>
      <c r="U74" s="188">
        <v>0</v>
      </c>
      <c r="V74" s="188">
        <v>0</v>
      </c>
      <c r="W74" s="188">
        <v>0</v>
      </c>
      <c r="X74" s="186">
        <f>SUM(T74:W74)</f>
        <v>0</v>
      </c>
      <c r="Y74" s="301">
        <v>0</v>
      </c>
      <c r="Z74" s="301">
        <v>1</v>
      </c>
      <c r="AA74" s="301">
        <v>0</v>
      </c>
      <c r="AB74" s="301">
        <v>3</v>
      </c>
      <c r="AC74" s="302">
        <f>SUM(Y74:AB74)</f>
        <v>4</v>
      </c>
      <c r="AD74" s="330">
        <v>0</v>
      </c>
      <c r="AE74" s="330">
        <v>0</v>
      </c>
      <c r="AF74" s="330">
        <v>0</v>
      </c>
      <c r="AG74" s="330">
        <v>0</v>
      </c>
      <c r="AH74" s="331">
        <f>SUM(AD74:AG74)</f>
        <v>0</v>
      </c>
      <c r="AI74" s="206">
        <v>0</v>
      </c>
      <c r="AJ74" s="188">
        <v>0</v>
      </c>
      <c r="AK74" s="188">
        <v>0</v>
      </c>
      <c r="AL74" s="186">
        <f>SUM(AI74:AK74)</f>
        <v>0</v>
      </c>
      <c r="AM74" s="204">
        <v>0</v>
      </c>
      <c r="AN74" s="188">
        <v>0</v>
      </c>
      <c r="AO74" s="188">
        <v>0</v>
      </c>
      <c r="AP74" s="186">
        <f>SUM(AM74:AO74)</f>
        <v>0</v>
      </c>
      <c r="AQ74" s="204">
        <v>0</v>
      </c>
      <c r="AR74" s="188">
        <v>0</v>
      </c>
      <c r="AS74" s="188">
        <v>0</v>
      </c>
      <c r="AT74" s="186">
        <f>SUM(AQ74:AS74)</f>
        <v>0</v>
      </c>
      <c r="AU74" s="187">
        <v>0</v>
      </c>
      <c r="AV74" s="185">
        <f>SUM(C74,G74,K74,O74,T74,Y74,AD74,AI74,AM74,AQ74)</f>
        <v>0</v>
      </c>
      <c r="AW74" s="185">
        <f>SUM(D74,H74,L74,P74,U74,Z74,AE74,AJ74,AN74,AR74)</f>
        <v>4</v>
      </c>
      <c r="AX74" s="185">
        <f>SUM(E74,I74,M74,Q74,V74,AA74,AF74,AK74,AO74,AS74)</f>
        <v>2</v>
      </c>
      <c r="AY74" s="185">
        <f>SUM(R74,W74,AB74,AG74,AU74)</f>
        <v>3</v>
      </c>
      <c r="AZ74" s="185">
        <f>SUM(AV74:AY74)</f>
        <v>9</v>
      </c>
      <c r="BA74" s="185"/>
      <c r="BB74" s="185"/>
      <c r="BC74" s="185"/>
      <c r="BD74" s="266"/>
    </row>
    <row r="75" spans="1:56" ht="18" customHeight="1">
      <c r="A75" s="165">
        <v>65</v>
      </c>
      <c r="B75" s="164" t="s">
        <v>106</v>
      </c>
      <c r="C75" s="185">
        <v>0</v>
      </c>
      <c r="D75" s="185">
        <v>2</v>
      </c>
      <c r="E75" s="185">
        <v>9</v>
      </c>
      <c r="F75" s="186">
        <f t="shared" si="31"/>
        <v>11</v>
      </c>
      <c r="G75" s="185">
        <v>0</v>
      </c>
      <c r="H75" s="185">
        <v>1</v>
      </c>
      <c r="I75" s="185">
        <v>3</v>
      </c>
      <c r="J75" s="186">
        <f t="shared" si="32"/>
        <v>4</v>
      </c>
      <c r="K75" s="301">
        <v>0</v>
      </c>
      <c r="L75" s="301">
        <v>13</v>
      </c>
      <c r="M75" s="301">
        <v>33</v>
      </c>
      <c r="N75" s="302">
        <f t="shared" si="33"/>
        <v>46</v>
      </c>
      <c r="O75" s="356">
        <v>0</v>
      </c>
      <c r="P75" s="356">
        <v>0</v>
      </c>
      <c r="Q75" s="356">
        <v>0</v>
      </c>
      <c r="R75" s="356">
        <v>0</v>
      </c>
      <c r="S75" s="357">
        <f t="shared" si="34"/>
        <v>0</v>
      </c>
      <c r="T75" s="185">
        <v>0</v>
      </c>
      <c r="U75" s="185">
        <v>0</v>
      </c>
      <c r="V75" s="185">
        <v>0</v>
      </c>
      <c r="W75" s="185">
        <v>0</v>
      </c>
      <c r="X75" s="186">
        <f t="shared" si="35"/>
        <v>0</v>
      </c>
      <c r="Y75" s="301">
        <v>0</v>
      </c>
      <c r="Z75" s="301">
        <v>0</v>
      </c>
      <c r="AA75" s="301">
        <v>1</v>
      </c>
      <c r="AB75" s="301">
        <v>12</v>
      </c>
      <c r="AC75" s="302">
        <f t="shared" si="28"/>
        <v>13</v>
      </c>
      <c r="AD75" s="330">
        <v>1</v>
      </c>
      <c r="AE75" s="330">
        <v>0</v>
      </c>
      <c r="AF75" s="330">
        <v>1</v>
      </c>
      <c r="AG75" s="330">
        <v>0</v>
      </c>
      <c r="AH75" s="331">
        <f t="shared" si="29"/>
        <v>2</v>
      </c>
      <c r="AI75" s="205">
        <v>0</v>
      </c>
      <c r="AJ75" s="188">
        <v>0</v>
      </c>
      <c r="AK75" s="188">
        <v>0</v>
      </c>
      <c r="AL75" s="186">
        <f t="shared" si="36"/>
        <v>0</v>
      </c>
      <c r="AM75" s="204">
        <v>4</v>
      </c>
      <c r="AN75" s="188">
        <v>0</v>
      </c>
      <c r="AO75" s="188">
        <v>0</v>
      </c>
      <c r="AP75" s="186">
        <f t="shared" si="37"/>
        <v>4</v>
      </c>
      <c r="AQ75" s="204">
        <v>0</v>
      </c>
      <c r="AR75" s="188">
        <v>0</v>
      </c>
      <c r="AS75" s="188">
        <v>0</v>
      </c>
      <c r="AT75" s="186">
        <f t="shared" si="38"/>
        <v>0</v>
      </c>
      <c r="AU75" s="187">
        <v>15</v>
      </c>
      <c r="AV75" s="185">
        <f aca="true" t="shared" si="40" ref="AV75:AV84">SUM(C75,G75,K75,O75,T75,Y75,AD75,AI75,AM75,AQ75)</f>
        <v>5</v>
      </c>
      <c r="AW75" s="185">
        <f aca="true" t="shared" si="41" ref="AW75:AW84">SUM(D75,H75,L75,P75,U75,Z75,AE75,AJ75,AN75,AR75)</f>
        <v>16</v>
      </c>
      <c r="AX75" s="185">
        <f aca="true" t="shared" si="42" ref="AX75:AX84">SUM(E75,I75,M75,Q75,V75,AA75,AF75,AK75,AO75,AS75)</f>
        <v>47</v>
      </c>
      <c r="AY75" s="185">
        <f aca="true" t="shared" si="43" ref="AY75:AY84">SUM(R75,W75,AB75,AG75,AU75)</f>
        <v>27</v>
      </c>
      <c r="AZ75" s="185">
        <f aca="true" t="shared" si="44" ref="AZ75:AZ84">SUM(AV75:AY75)</f>
        <v>95</v>
      </c>
      <c r="BA75" s="185">
        <f t="shared" si="39"/>
        <v>63</v>
      </c>
      <c r="BB75" s="185">
        <f t="shared" si="17"/>
        <v>0.3125</v>
      </c>
      <c r="BC75" s="185">
        <f t="shared" si="18"/>
        <v>0.10638297872340426</v>
      </c>
      <c r="BD75" s="266">
        <f t="shared" si="30"/>
        <v>0.07936507936507936</v>
      </c>
    </row>
    <row r="76" spans="1:56" ht="18" customHeight="1">
      <c r="A76" s="165">
        <v>66</v>
      </c>
      <c r="B76" s="132" t="s">
        <v>118</v>
      </c>
      <c r="C76" s="188">
        <v>0</v>
      </c>
      <c r="D76" s="188">
        <v>0</v>
      </c>
      <c r="E76" s="188">
        <v>0</v>
      </c>
      <c r="F76" s="186">
        <f t="shared" si="31"/>
        <v>0</v>
      </c>
      <c r="G76" s="188">
        <v>0</v>
      </c>
      <c r="H76" s="188">
        <v>1</v>
      </c>
      <c r="I76" s="188">
        <v>1</v>
      </c>
      <c r="J76" s="186">
        <f t="shared" si="32"/>
        <v>2</v>
      </c>
      <c r="K76" s="306">
        <v>0</v>
      </c>
      <c r="L76" s="306">
        <v>13</v>
      </c>
      <c r="M76" s="306">
        <v>14</v>
      </c>
      <c r="N76" s="302">
        <f t="shared" si="33"/>
        <v>27</v>
      </c>
      <c r="O76" s="362">
        <v>0</v>
      </c>
      <c r="P76" s="362">
        <v>0</v>
      </c>
      <c r="Q76" s="362">
        <v>0</v>
      </c>
      <c r="R76" s="362">
        <v>0</v>
      </c>
      <c r="S76" s="357">
        <f t="shared" si="34"/>
        <v>0</v>
      </c>
      <c r="T76" s="188">
        <v>0</v>
      </c>
      <c r="U76" s="188">
        <v>0</v>
      </c>
      <c r="V76" s="188">
        <v>0</v>
      </c>
      <c r="W76" s="188">
        <v>0</v>
      </c>
      <c r="X76" s="186">
        <f t="shared" si="35"/>
        <v>0</v>
      </c>
      <c r="Y76" s="301">
        <v>0</v>
      </c>
      <c r="Z76" s="301">
        <v>0</v>
      </c>
      <c r="AA76" s="301">
        <v>0</v>
      </c>
      <c r="AB76" s="301">
        <v>1</v>
      </c>
      <c r="AC76" s="302">
        <f>SUM(Y76:AB76)</f>
        <v>1</v>
      </c>
      <c r="AD76" s="330">
        <v>0</v>
      </c>
      <c r="AE76" s="330">
        <v>0</v>
      </c>
      <c r="AF76" s="330">
        <v>0</v>
      </c>
      <c r="AG76" s="330">
        <v>0</v>
      </c>
      <c r="AH76" s="331">
        <f aca="true" t="shared" si="45" ref="AH76:AH84">SUM(AD76:AG76)</f>
        <v>0</v>
      </c>
      <c r="AI76" s="188">
        <v>0</v>
      </c>
      <c r="AJ76" s="188">
        <v>0</v>
      </c>
      <c r="AK76" s="188">
        <v>0</v>
      </c>
      <c r="AL76" s="186">
        <f t="shared" si="36"/>
        <v>0</v>
      </c>
      <c r="AM76" s="204">
        <v>0</v>
      </c>
      <c r="AN76" s="188">
        <v>0</v>
      </c>
      <c r="AO76" s="188">
        <v>0</v>
      </c>
      <c r="AP76" s="186">
        <f t="shared" si="37"/>
        <v>0</v>
      </c>
      <c r="AQ76" s="204">
        <v>0</v>
      </c>
      <c r="AR76" s="188">
        <v>0</v>
      </c>
      <c r="AS76" s="188">
        <v>0</v>
      </c>
      <c r="AT76" s="186">
        <f t="shared" si="38"/>
        <v>0</v>
      </c>
      <c r="AU76" s="189">
        <v>0</v>
      </c>
      <c r="AV76" s="185">
        <f t="shared" si="40"/>
        <v>0</v>
      </c>
      <c r="AW76" s="185">
        <f t="shared" si="41"/>
        <v>14</v>
      </c>
      <c r="AX76" s="185">
        <f t="shared" si="42"/>
        <v>15</v>
      </c>
      <c r="AY76" s="185">
        <f t="shared" si="43"/>
        <v>1</v>
      </c>
      <c r="AZ76" s="185">
        <f t="shared" si="44"/>
        <v>30</v>
      </c>
      <c r="BA76" s="185">
        <f t="shared" si="39"/>
        <v>29</v>
      </c>
      <c r="BB76" s="185">
        <f t="shared" si="17"/>
        <v>0</v>
      </c>
      <c r="BC76" s="185">
        <f t="shared" si="18"/>
        <v>0</v>
      </c>
      <c r="BD76" s="266">
        <f t="shared" si="30"/>
        <v>0</v>
      </c>
    </row>
    <row r="77" spans="1:56" ht="18" customHeight="1">
      <c r="A77" s="165">
        <v>67</v>
      </c>
      <c r="B77" s="132" t="s">
        <v>161</v>
      </c>
      <c r="C77" s="188">
        <v>0</v>
      </c>
      <c r="D77" s="188">
        <v>0</v>
      </c>
      <c r="E77" s="188">
        <v>0</v>
      </c>
      <c r="F77" s="186">
        <f t="shared" si="31"/>
        <v>0</v>
      </c>
      <c r="G77" s="188">
        <v>0</v>
      </c>
      <c r="H77" s="188">
        <v>1</v>
      </c>
      <c r="I77" s="188">
        <v>0</v>
      </c>
      <c r="J77" s="186">
        <f t="shared" si="32"/>
        <v>1</v>
      </c>
      <c r="K77" s="306">
        <v>2</v>
      </c>
      <c r="L77" s="306">
        <v>3</v>
      </c>
      <c r="M77" s="306">
        <v>6</v>
      </c>
      <c r="N77" s="302">
        <f t="shared" si="33"/>
        <v>11</v>
      </c>
      <c r="O77" s="362">
        <v>0</v>
      </c>
      <c r="P77" s="362">
        <v>0</v>
      </c>
      <c r="Q77" s="362">
        <v>0</v>
      </c>
      <c r="R77" s="362">
        <v>0</v>
      </c>
      <c r="S77" s="357">
        <f t="shared" si="34"/>
        <v>0</v>
      </c>
      <c r="T77" s="188">
        <v>0</v>
      </c>
      <c r="U77" s="188">
        <v>0</v>
      </c>
      <c r="V77" s="188">
        <v>0</v>
      </c>
      <c r="W77" s="188">
        <v>0</v>
      </c>
      <c r="X77" s="186">
        <f t="shared" si="35"/>
        <v>0</v>
      </c>
      <c r="Y77" s="301">
        <v>0</v>
      </c>
      <c r="Z77" s="301">
        <v>0</v>
      </c>
      <c r="AA77" s="301">
        <v>0</v>
      </c>
      <c r="AB77" s="301">
        <v>1</v>
      </c>
      <c r="AC77" s="302">
        <f t="shared" si="28"/>
        <v>1</v>
      </c>
      <c r="AD77" s="330">
        <v>0</v>
      </c>
      <c r="AE77" s="330">
        <v>0</v>
      </c>
      <c r="AF77" s="330">
        <v>0</v>
      </c>
      <c r="AG77" s="330">
        <v>0</v>
      </c>
      <c r="AH77" s="331">
        <f t="shared" si="45"/>
        <v>0</v>
      </c>
      <c r="AI77" s="205">
        <v>0</v>
      </c>
      <c r="AJ77" s="188">
        <v>0</v>
      </c>
      <c r="AK77" s="188">
        <v>0</v>
      </c>
      <c r="AL77" s="186">
        <f t="shared" si="36"/>
        <v>0</v>
      </c>
      <c r="AM77" s="188">
        <v>0</v>
      </c>
      <c r="AN77" s="188">
        <v>0</v>
      </c>
      <c r="AO77" s="188">
        <v>0</v>
      </c>
      <c r="AP77" s="186">
        <f t="shared" si="37"/>
        <v>0</v>
      </c>
      <c r="AQ77" s="188">
        <v>0</v>
      </c>
      <c r="AR77" s="188">
        <v>0</v>
      </c>
      <c r="AS77" s="188">
        <v>0</v>
      </c>
      <c r="AT77" s="186">
        <f t="shared" si="38"/>
        <v>0</v>
      </c>
      <c r="AU77" s="188">
        <v>0</v>
      </c>
      <c r="AV77" s="185">
        <f t="shared" si="40"/>
        <v>2</v>
      </c>
      <c r="AW77" s="185">
        <f t="shared" si="41"/>
        <v>4</v>
      </c>
      <c r="AX77" s="185">
        <f t="shared" si="42"/>
        <v>6</v>
      </c>
      <c r="AY77" s="185">
        <f t="shared" si="43"/>
        <v>1</v>
      </c>
      <c r="AZ77" s="185">
        <f t="shared" si="44"/>
        <v>13</v>
      </c>
      <c r="BA77" s="185">
        <f t="shared" si="39"/>
        <v>10</v>
      </c>
      <c r="BB77" s="185">
        <f t="shared" si="17"/>
        <v>0.5</v>
      </c>
      <c r="BC77" s="185">
        <f t="shared" si="18"/>
        <v>0.3333333333333333</v>
      </c>
      <c r="BD77" s="266">
        <f t="shared" si="30"/>
        <v>0.2</v>
      </c>
    </row>
    <row r="78" spans="1:56" ht="18" customHeight="1">
      <c r="A78" s="165">
        <v>68</v>
      </c>
      <c r="B78" s="171" t="s">
        <v>107</v>
      </c>
      <c r="C78" s="196">
        <v>4</v>
      </c>
      <c r="D78" s="196">
        <v>0</v>
      </c>
      <c r="E78" s="196">
        <v>0</v>
      </c>
      <c r="F78" s="179">
        <f t="shared" si="31"/>
        <v>4</v>
      </c>
      <c r="G78" s="196">
        <v>22</v>
      </c>
      <c r="H78" s="196">
        <v>0</v>
      </c>
      <c r="I78" s="196">
        <v>0</v>
      </c>
      <c r="J78" s="179">
        <f t="shared" si="32"/>
        <v>22</v>
      </c>
      <c r="K78" s="307">
        <v>6</v>
      </c>
      <c r="L78" s="307">
        <v>7</v>
      </c>
      <c r="M78" s="307">
        <v>6</v>
      </c>
      <c r="N78" s="296">
        <f t="shared" si="33"/>
        <v>19</v>
      </c>
      <c r="O78" s="363">
        <v>0</v>
      </c>
      <c r="P78" s="363">
        <v>0</v>
      </c>
      <c r="Q78" s="363">
        <v>0</v>
      </c>
      <c r="R78" s="363">
        <v>0</v>
      </c>
      <c r="S78" s="351">
        <f t="shared" si="34"/>
        <v>0</v>
      </c>
      <c r="T78" s="196">
        <v>0</v>
      </c>
      <c r="U78" s="196">
        <v>0</v>
      </c>
      <c r="V78" s="188">
        <v>0</v>
      </c>
      <c r="W78" s="196">
        <v>0</v>
      </c>
      <c r="X78" s="179">
        <f t="shared" si="35"/>
        <v>0</v>
      </c>
      <c r="Y78" s="295">
        <v>0</v>
      </c>
      <c r="Z78" s="295">
        <v>0</v>
      </c>
      <c r="AA78" s="295">
        <v>0</v>
      </c>
      <c r="AB78" s="295">
        <v>2</v>
      </c>
      <c r="AC78" s="296">
        <f t="shared" si="28"/>
        <v>2</v>
      </c>
      <c r="AD78" s="324">
        <v>0</v>
      </c>
      <c r="AE78" s="324">
        <v>0</v>
      </c>
      <c r="AF78" s="324">
        <v>0</v>
      </c>
      <c r="AG78" s="324">
        <v>0</v>
      </c>
      <c r="AH78" s="325">
        <f t="shared" si="45"/>
        <v>0</v>
      </c>
      <c r="AI78" s="207">
        <v>0</v>
      </c>
      <c r="AJ78" s="196">
        <v>0</v>
      </c>
      <c r="AK78" s="196">
        <v>0</v>
      </c>
      <c r="AL78" s="179">
        <f t="shared" si="36"/>
        <v>0</v>
      </c>
      <c r="AM78" s="206">
        <v>0</v>
      </c>
      <c r="AN78" s="196">
        <v>0</v>
      </c>
      <c r="AO78" s="196">
        <v>0</v>
      </c>
      <c r="AP78" s="179">
        <f t="shared" si="37"/>
        <v>0</v>
      </c>
      <c r="AQ78" s="206">
        <v>0</v>
      </c>
      <c r="AR78" s="196">
        <v>0</v>
      </c>
      <c r="AS78" s="196">
        <v>0</v>
      </c>
      <c r="AT78" s="179">
        <f t="shared" si="38"/>
        <v>0</v>
      </c>
      <c r="AU78" s="197">
        <v>0</v>
      </c>
      <c r="AV78" s="178">
        <f t="shared" si="40"/>
        <v>32</v>
      </c>
      <c r="AW78" s="178">
        <f t="shared" si="41"/>
        <v>7</v>
      </c>
      <c r="AX78" s="178">
        <f t="shared" si="42"/>
        <v>6</v>
      </c>
      <c r="AY78" s="178">
        <f t="shared" si="43"/>
        <v>2</v>
      </c>
      <c r="AZ78" s="178">
        <f t="shared" si="44"/>
        <v>47</v>
      </c>
      <c r="BA78" s="178">
        <f t="shared" si="39"/>
        <v>13</v>
      </c>
      <c r="BB78" s="178">
        <f t="shared" si="17"/>
        <v>4.571428571428571</v>
      </c>
      <c r="BC78" s="178">
        <f t="shared" si="18"/>
        <v>5.333333333333333</v>
      </c>
      <c r="BD78" s="271">
        <f t="shared" si="30"/>
        <v>2.4615384615384617</v>
      </c>
    </row>
    <row r="79" spans="1:56" ht="18" customHeight="1">
      <c r="A79" s="165">
        <v>69</v>
      </c>
      <c r="B79" s="132" t="s">
        <v>108</v>
      </c>
      <c r="C79" s="188">
        <v>0</v>
      </c>
      <c r="D79" s="188">
        <v>0</v>
      </c>
      <c r="E79" s="188">
        <v>0</v>
      </c>
      <c r="F79" s="414">
        <f>SUM(C79:E79)</f>
        <v>0</v>
      </c>
      <c r="G79" s="188">
        <v>17</v>
      </c>
      <c r="H79" s="188">
        <v>0</v>
      </c>
      <c r="I79" s="188">
        <v>1</v>
      </c>
      <c r="J79" s="414">
        <f>SUM(G79:I79)</f>
        <v>18</v>
      </c>
      <c r="K79" s="306">
        <v>16</v>
      </c>
      <c r="L79" s="306">
        <v>8</v>
      </c>
      <c r="M79" s="306">
        <v>9</v>
      </c>
      <c r="N79" s="415">
        <f>SUM(K79:M79)</f>
        <v>33</v>
      </c>
      <c r="O79" s="362">
        <v>3</v>
      </c>
      <c r="P79" s="362">
        <v>0</v>
      </c>
      <c r="Q79" s="362">
        <v>0</v>
      </c>
      <c r="R79" s="362">
        <v>0</v>
      </c>
      <c r="S79" s="416">
        <f>SUM(O79:R79)</f>
        <v>3</v>
      </c>
      <c r="T79" s="188">
        <v>0</v>
      </c>
      <c r="U79" s="188">
        <v>0</v>
      </c>
      <c r="V79" s="185">
        <v>0</v>
      </c>
      <c r="W79" s="188">
        <v>0</v>
      </c>
      <c r="X79" s="414">
        <f>SUM(T79:W79)</f>
        <v>0</v>
      </c>
      <c r="Y79" s="306">
        <v>0</v>
      </c>
      <c r="Z79" s="306">
        <v>0</v>
      </c>
      <c r="AA79" s="306">
        <v>0</v>
      </c>
      <c r="AB79" s="306">
        <v>1</v>
      </c>
      <c r="AC79" s="415">
        <f aca="true" t="shared" si="46" ref="AC79:AC84">SUM(Y79:AB79)</f>
        <v>1</v>
      </c>
      <c r="AD79" s="417">
        <v>0</v>
      </c>
      <c r="AE79" s="417">
        <v>0</v>
      </c>
      <c r="AF79" s="417">
        <v>0</v>
      </c>
      <c r="AG79" s="417">
        <v>0</v>
      </c>
      <c r="AH79" s="418">
        <f t="shared" si="45"/>
        <v>0</v>
      </c>
      <c r="AI79" s="205">
        <v>0</v>
      </c>
      <c r="AJ79" s="188">
        <v>0</v>
      </c>
      <c r="AK79" s="188">
        <v>0</v>
      </c>
      <c r="AL79" s="414">
        <f>SUM(AI79:AK79)</f>
        <v>0</v>
      </c>
      <c r="AM79" s="205">
        <v>0</v>
      </c>
      <c r="AN79" s="188">
        <v>0</v>
      </c>
      <c r="AO79" s="188">
        <v>0</v>
      </c>
      <c r="AP79" s="414">
        <f>SUM(AM79:AO79)</f>
        <v>0</v>
      </c>
      <c r="AQ79" s="205">
        <v>0</v>
      </c>
      <c r="AR79" s="188">
        <v>0</v>
      </c>
      <c r="AS79" s="188">
        <v>0</v>
      </c>
      <c r="AT79" s="414">
        <f>SUM(AQ79:AS79)</f>
        <v>0</v>
      </c>
      <c r="AU79" s="189">
        <v>0</v>
      </c>
      <c r="AV79" s="188">
        <f>SUM(C79,G79,K79,O79,T79,Y79,AD79,AI79,AM79,AQ79)</f>
        <v>36</v>
      </c>
      <c r="AW79" s="188">
        <f>SUM(D79,H79,L79,P79,U79,Z79,AE79,AJ79,AN79,AR79)</f>
        <v>8</v>
      </c>
      <c r="AX79" s="188">
        <f>SUM(E79,I79,M79,Q79,V79,AA79,AF79,AK79,AO79,AS79)</f>
        <v>10</v>
      </c>
      <c r="AY79" s="188">
        <f>SUM(R79,W79,AB79,AG79,AU79)</f>
        <v>1</v>
      </c>
      <c r="AZ79" s="188">
        <f>SUM(AV79:AY79)</f>
        <v>55</v>
      </c>
      <c r="BA79" s="190">
        <f>SUM(AW79,AX79)</f>
        <v>18</v>
      </c>
      <c r="BB79" s="190">
        <f>AV79/AW79</f>
        <v>4.5</v>
      </c>
      <c r="BC79" s="190">
        <f>AV79/AX79</f>
        <v>3.6</v>
      </c>
      <c r="BD79" s="267">
        <f>AV79/BA79</f>
        <v>2</v>
      </c>
    </row>
    <row r="80" spans="1:56" ht="18" customHeight="1">
      <c r="A80" s="165">
        <v>70</v>
      </c>
      <c r="B80" s="164" t="s">
        <v>140</v>
      </c>
      <c r="C80" s="185">
        <v>2</v>
      </c>
      <c r="D80" s="185">
        <v>0</v>
      </c>
      <c r="E80" s="185">
        <v>0</v>
      </c>
      <c r="F80" s="186">
        <f>SUM(C80:E80)</f>
        <v>2</v>
      </c>
      <c r="G80" s="185">
        <v>10</v>
      </c>
      <c r="H80" s="185">
        <v>0</v>
      </c>
      <c r="I80" s="185">
        <v>0</v>
      </c>
      <c r="J80" s="186">
        <f>SUM(G80:I80)</f>
        <v>10</v>
      </c>
      <c r="K80" s="301">
        <v>9</v>
      </c>
      <c r="L80" s="301">
        <v>3</v>
      </c>
      <c r="M80" s="301">
        <v>4</v>
      </c>
      <c r="N80" s="302">
        <f>SUM(K80:M80)</f>
        <v>16</v>
      </c>
      <c r="O80" s="356">
        <v>0</v>
      </c>
      <c r="P80" s="356">
        <v>0</v>
      </c>
      <c r="Q80" s="356">
        <v>0</v>
      </c>
      <c r="R80" s="356">
        <v>0</v>
      </c>
      <c r="S80" s="357">
        <f>SUM(O80:R80)</f>
        <v>0</v>
      </c>
      <c r="T80" s="185">
        <v>0</v>
      </c>
      <c r="U80" s="185">
        <v>0</v>
      </c>
      <c r="V80" s="185">
        <v>0</v>
      </c>
      <c r="W80" s="185">
        <v>0</v>
      </c>
      <c r="X80" s="186">
        <f>SUM(T80:W80)</f>
        <v>0</v>
      </c>
      <c r="Y80" s="301">
        <v>0</v>
      </c>
      <c r="Z80" s="301">
        <v>0</v>
      </c>
      <c r="AA80" s="301">
        <v>0</v>
      </c>
      <c r="AB80" s="301">
        <v>2</v>
      </c>
      <c r="AC80" s="302">
        <f t="shared" si="46"/>
        <v>2</v>
      </c>
      <c r="AD80" s="330">
        <v>2</v>
      </c>
      <c r="AE80" s="330">
        <v>0</v>
      </c>
      <c r="AF80" s="330">
        <v>1</v>
      </c>
      <c r="AG80" s="330">
        <v>0</v>
      </c>
      <c r="AH80" s="331">
        <f t="shared" si="45"/>
        <v>3</v>
      </c>
      <c r="AI80" s="204">
        <v>0</v>
      </c>
      <c r="AJ80" s="185">
        <v>0</v>
      </c>
      <c r="AK80" s="185">
        <v>0</v>
      </c>
      <c r="AL80" s="186">
        <f>SUM(AI80:AK80)</f>
        <v>0</v>
      </c>
      <c r="AM80" s="204">
        <v>0</v>
      </c>
      <c r="AN80" s="185">
        <v>0</v>
      </c>
      <c r="AO80" s="185">
        <v>0</v>
      </c>
      <c r="AP80" s="186">
        <f>SUM(AM80:AO80)</f>
        <v>0</v>
      </c>
      <c r="AQ80" s="204">
        <v>0</v>
      </c>
      <c r="AR80" s="185">
        <v>0</v>
      </c>
      <c r="AS80" s="185">
        <v>0</v>
      </c>
      <c r="AT80" s="186">
        <f>SUM(AQ80:AS80)</f>
        <v>0</v>
      </c>
      <c r="AU80" s="187">
        <v>0</v>
      </c>
      <c r="AV80" s="185">
        <f t="shared" si="40"/>
        <v>23</v>
      </c>
      <c r="AW80" s="185">
        <f t="shared" si="41"/>
        <v>3</v>
      </c>
      <c r="AX80" s="185">
        <f t="shared" si="42"/>
        <v>5</v>
      </c>
      <c r="AY80" s="185">
        <f t="shared" si="43"/>
        <v>2</v>
      </c>
      <c r="AZ80" s="185">
        <f t="shared" si="44"/>
        <v>33</v>
      </c>
      <c r="BA80" s="194">
        <f>SUM(AW80,AX80)</f>
        <v>8</v>
      </c>
      <c r="BB80" s="194">
        <f>AV80/AW80</f>
        <v>7.666666666666667</v>
      </c>
      <c r="BC80" s="194">
        <f>AV80/AX80</f>
        <v>4.6</v>
      </c>
      <c r="BD80" s="379">
        <f>AV80/BA80</f>
        <v>2.875</v>
      </c>
    </row>
    <row r="81" spans="1:56" ht="18" customHeight="1">
      <c r="A81" s="165">
        <v>71</v>
      </c>
      <c r="B81" s="132" t="s">
        <v>319</v>
      </c>
      <c r="C81" s="185">
        <v>0</v>
      </c>
      <c r="D81" s="185">
        <v>0</v>
      </c>
      <c r="E81" s="185">
        <v>0</v>
      </c>
      <c r="F81" s="186">
        <f>SUM(C81:E81)</f>
        <v>0</v>
      </c>
      <c r="G81" s="185">
        <v>0</v>
      </c>
      <c r="H81" s="185">
        <v>0</v>
      </c>
      <c r="I81" s="185">
        <v>0</v>
      </c>
      <c r="J81" s="186">
        <f>SUM(G81:I81)</f>
        <v>0</v>
      </c>
      <c r="K81" s="301">
        <v>6</v>
      </c>
      <c r="L81" s="301">
        <v>2</v>
      </c>
      <c r="M81" s="301">
        <v>3</v>
      </c>
      <c r="N81" s="302">
        <f>SUM(K81:M81)</f>
        <v>11</v>
      </c>
      <c r="O81" s="356">
        <v>0</v>
      </c>
      <c r="P81" s="356">
        <v>0</v>
      </c>
      <c r="Q81" s="356">
        <v>0</v>
      </c>
      <c r="R81" s="356">
        <v>0</v>
      </c>
      <c r="S81" s="357">
        <f>SUM(O81:R81)</f>
        <v>0</v>
      </c>
      <c r="T81" s="185">
        <v>0</v>
      </c>
      <c r="U81" s="185">
        <v>0</v>
      </c>
      <c r="V81" s="185">
        <v>0</v>
      </c>
      <c r="W81" s="185">
        <v>0</v>
      </c>
      <c r="X81" s="186">
        <f>SUM(T81:W81)</f>
        <v>0</v>
      </c>
      <c r="Y81" s="301">
        <v>0</v>
      </c>
      <c r="Z81" s="301">
        <v>0</v>
      </c>
      <c r="AA81" s="301">
        <v>0</v>
      </c>
      <c r="AB81" s="301">
        <v>0</v>
      </c>
      <c r="AC81" s="302">
        <f t="shared" si="46"/>
        <v>0</v>
      </c>
      <c r="AD81" s="330">
        <v>0</v>
      </c>
      <c r="AE81" s="330">
        <v>0</v>
      </c>
      <c r="AF81" s="330">
        <v>0</v>
      </c>
      <c r="AG81" s="330">
        <v>0</v>
      </c>
      <c r="AH81" s="331">
        <f>SUM(AD81:AG81)</f>
        <v>0</v>
      </c>
      <c r="AI81" s="204">
        <v>0</v>
      </c>
      <c r="AJ81" s="185">
        <v>0</v>
      </c>
      <c r="AK81" s="185">
        <v>0</v>
      </c>
      <c r="AL81" s="186">
        <f>SUM(AI81:AK81)</f>
        <v>0</v>
      </c>
      <c r="AM81" s="204">
        <v>0</v>
      </c>
      <c r="AN81" s="185">
        <v>0</v>
      </c>
      <c r="AO81" s="185">
        <v>0</v>
      </c>
      <c r="AP81" s="186">
        <f>SUM(AM81:AO81)</f>
        <v>0</v>
      </c>
      <c r="AQ81" s="204">
        <v>0</v>
      </c>
      <c r="AR81" s="185">
        <v>0</v>
      </c>
      <c r="AS81" s="185">
        <v>0</v>
      </c>
      <c r="AT81" s="186">
        <f>SUM(AQ81:AS81)</f>
        <v>0</v>
      </c>
      <c r="AU81" s="187">
        <v>0</v>
      </c>
      <c r="AV81" s="185">
        <f>SUM(C81,G81,K81,O81,T81,Y81,AD81,AI81,AM81,AQ81)</f>
        <v>6</v>
      </c>
      <c r="AW81" s="185">
        <f>SUM(D81,H81,L81,P81,U81,Z81,AE81,AJ81,AN81,AR81)</f>
        <v>2</v>
      </c>
      <c r="AX81" s="185">
        <f>SUM(E81,I81,M81,Q81,V81,AA81,AF81,AK81,AO81,AS81)</f>
        <v>3</v>
      </c>
      <c r="AY81" s="185">
        <f>SUM(R81,W81,AB81,AG81,AU81)</f>
        <v>0</v>
      </c>
      <c r="AZ81" s="185">
        <f>SUM(AV81:AY81)</f>
        <v>11</v>
      </c>
      <c r="BA81" s="185"/>
      <c r="BB81" s="185"/>
      <c r="BC81" s="185"/>
      <c r="BD81" s="266"/>
    </row>
    <row r="82" spans="1:56" ht="18" customHeight="1">
      <c r="A82" s="165">
        <v>72</v>
      </c>
      <c r="B82" s="162" t="s">
        <v>95</v>
      </c>
      <c r="C82" s="178">
        <v>0</v>
      </c>
      <c r="D82" s="178">
        <v>5</v>
      </c>
      <c r="E82" s="178">
        <v>4</v>
      </c>
      <c r="F82" s="186">
        <f t="shared" si="31"/>
        <v>9</v>
      </c>
      <c r="G82" s="178">
        <v>1</v>
      </c>
      <c r="H82" s="178">
        <v>0</v>
      </c>
      <c r="I82" s="178">
        <v>0</v>
      </c>
      <c r="J82" s="186">
        <f t="shared" si="32"/>
        <v>1</v>
      </c>
      <c r="K82" s="301">
        <v>0</v>
      </c>
      <c r="L82" s="301">
        <v>0</v>
      </c>
      <c r="M82" s="301">
        <v>0</v>
      </c>
      <c r="N82" s="302">
        <f t="shared" si="33"/>
        <v>0</v>
      </c>
      <c r="O82" s="356">
        <v>0</v>
      </c>
      <c r="P82" s="356">
        <v>0</v>
      </c>
      <c r="Q82" s="356">
        <v>1</v>
      </c>
      <c r="R82" s="356">
        <v>0</v>
      </c>
      <c r="S82" s="357">
        <f t="shared" si="34"/>
        <v>1</v>
      </c>
      <c r="T82" s="178">
        <v>0</v>
      </c>
      <c r="U82" s="178">
        <v>6</v>
      </c>
      <c r="V82" s="178">
        <v>7</v>
      </c>
      <c r="W82" s="178">
        <v>13</v>
      </c>
      <c r="X82" s="186">
        <f t="shared" si="35"/>
        <v>26</v>
      </c>
      <c r="Y82" s="301">
        <v>0</v>
      </c>
      <c r="Z82" s="301">
        <v>0</v>
      </c>
      <c r="AA82" s="301">
        <v>0</v>
      </c>
      <c r="AB82" s="301">
        <v>0</v>
      </c>
      <c r="AC82" s="302">
        <f t="shared" si="46"/>
        <v>0</v>
      </c>
      <c r="AD82" s="330">
        <v>0</v>
      </c>
      <c r="AE82" s="330">
        <v>0</v>
      </c>
      <c r="AF82" s="330">
        <v>0</v>
      </c>
      <c r="AG82" s="330">
        <v>0</v>
      </c>
      <c r="AH82" s="331">
        <f t="shared" si="45"/>
        <v>0</v>
      </c>
      <c r="AI82" s="204">
        <v>0</v>
      </c>
      <c r="AJ82" s="185">
        <v>0</v>
      </c>
      <c r="AK82" s="185">
        <v>0</v>
      </c>
      <c r="AL82" s="186">
        <f t="shared" si="36"/>
        <v>0</v>
      </c>
      <c r="AM82" s="206">
        <v>0</v>
      </c>
      <c r="AN82" s="185">
        <v>0</v>
      </c>
      <c r="AO82" s="185">
        <v>0</v>
      </c>
      <c r="AP82" s="186">
        <f t="shared" si="37"/>
        <v>0</v>
      </c>
      <c r="AQ82" s="206">
        <v>0</v>
      </c>
      <c r="AR82" s="185">
        <v>0</v>
      </c>
      <c r="AS82" s="185">
        <v>0</v>
      </c>
      <c r="AT82" s="186">
        <f t="shared" si="38"/>
        <v>0</v>
      </c>
      <c r="AU82" s="195">
        <v>0</v>
      </c>
      <c r="AV82" s="185">
        <f t="shared" si="40"/>
        <v>1</v>
      </c>
      <c r="AW82" s="185">
        <f t="shared" si="41"/>
        <v>11</v>
      </c>
      <c r="AX82" s="185">
        <f t="shared" si="42"/>
        <v>12</v>
      </c>
      <c r="AY82" s="185">
        <f t="shared" si="43"/>
        <v>13</v>
      </c>
      <c r="AZ82" s="185">
        <f t="shared" si="44"/>
        <v>37</v>
      </c>
      <c r="BA82" s="185">
        <f t="shared" si="39"/>
        <v>23</v>
      </c>
      <c r="BB82" s="188">
        <f>AV82/AW82</f>
        <v>0.09090909090909091</v>
      </c>
      <c r="BC82" s="188">
        <f>AV82/AX82</f>
        <v>0.08333333333333333</v>
      </c>
      <c r="BD82" s="269">
        <f>AV82/BA82</f>
        <v>0.043478260869565216</v>
      </c>
    </row>
    <row r="83" spans="1:56" ht="18" customHeight="1">
      <c r="A83" s="165">
        <v>73</v>
      </c>
      <c r="B83" s="132" t="s">
        <v>96</v>
      </c>
      <c r="C83" s="188">
        <v>0</v>
      </c>
      <c r="D83" s="188">
        <v>1</v>
      </c>
      <c r="E83" s="188">
        <v>0</v>
      </c>
      <c r="F83" s="186">
        <f t="shared" si="31"/>
        <v>1</v>
      </c>
      <c r="G83" s="188">
        <v>4</v>
      </c>
      <c r="H83" s="188">
        <v>2</v>
      </c>
      <c r="I83" s="188">
        <v>1</v>
      </c>
      <c r="J83" s="186">
        <f t="shared" si="32"/>
        <v>7</v>
      </c>
      <c r="K83" s="306">
        <v>0</v>
      </c>
      <c r="L83" s="306">
        <v>0</v>
      </c>
      <c r="M83" s="306">
        <v>0</v>
      </c>
      <c r="N83" s="302">
        <f t="shared" si="33"/>
        <v>0</v>
      </c>
      <c r="O83" s="356">
        <v>0</v>
      </c>
      <c r="P83" s="356">
        <v>0</v>
      </c>
      <c r="Q83" s="356">
        <v>0</v>
      </c>
      <c r="R83" s="356">
        <v>0</v>
      </c>
      <c r="S83" s="357">
        <f t="shared" si="34"/>
        <v>0</v>
      </c>
      <c r="T83" s="188">
        <v>0</v>
      </c>
      <c r="U83" s="188">
        <v>3</v>
      </c>
      <c r="V83" s="188">
        <v>10</v>
      </c>
      <c r="W83" s="188">
        <v>4</v>
      </c>
      <c r="X83" s="186">
        <f t="shared" si="35"/>
        <v>17</v>
      </c>
      <c r="Y83" s="301">
        <v>0</v>
      </c>
      <c r="Z83" s="301">
        <v>0</v>
      </c>
      <c r="AA83" s="301">
        <v>0</v>
      </c>
      <c r="AB83" s="301">
        <v>0</v>
      </c>
      <c r="AC83" s="302">
        <f t="shared" si="46"/>
        <v>0</v>
      </c>
      <c r="AD83" s="330">
        <v>0</v>
      </c>
      <c r="AE83" s="330">
        <v>0</v>
      </c>
      <c r="AF83" s="330">
        <v>0</v>
      </c>
      <c r="AG83" s="330">
        <v>0</v>
      </c>
      <c r="AH83" s="331">
        <f t="shared" si="45"/>
        <v>0</v>
      </c>
      <c r="AI83" s="205">
        <v>0</v>
      </c>
      <c r="AJ83" s="188">
        <v>0</v>
      </c>
      <c r="AK83" s="188">
        <v>0</v>
      </c>
      <c r="AL83" s="186">
        <f t="shared" si="36"/>
        <v>0</v>
      </c>
      <c r="AM83" s="204">
        <v>3</v>
      </c>
      <c r="AN83" s="188">
        <v>0</v>
      </c>
      <c r="AO83" s="188">
        <v>0</v>
      </c>
      <c r="AP83" s="186">
        <f t="shared" si="37"/>
        <v>3</v>
      </c>
      <c r="AQ83" s="204">
        <v>0</v>
      </c>
      <c r="AR83" s="188">
        <v>0</v>
      </c>
      <c r="AS83" s="188">
        <v>0</v>
      </c>
      <c r="AT83" s="186">
        <f t="shared" si="38"/>
        <v>0</v>
      </c>
      <c r="AU83" s="189">
        <v>0</v>
      </c>
      <c r="AV83" s="185">
        <f t="shared" si="40"/>
        <v>7</v>
      </c>
      <c r="AW83" s="185">
        <f t="shared" si="41"/>
        <v>6</v>
      </c>
      <c r="AX83" s="185">
        <f t="shared" si="42"/>
        <v>11</v>
      </c>
      <c r="AY83" s="185">
        <f t="shared" si="43"/>
        <v>4</v>
      </c>
      <c r="AZ83" s="185">
        <f t="shared" si="44"/>
        <v>28</v>
      </c>
      <c r="BA83" s="185">
        <f t="shared" si="39"/>
        <v>17</v>
      </c>
      <c r="BB83" s="185">
        <f t="shared" si="17"/>
        <v>1.1666666666666667</v>
      </c>
      <c r="BC83" s="185">
        <f t="shared" si="18"/>
        <v>0.6363636363636364</v>
      </c>
      <c r="BD83" s="266">
        <f t="shared" si="30"/>
        <v>0.4117647058823529</v>
      </c>
    </row>
    <row r="84" spans="1:56" ht="19.5" customHeight="1">
      <c r="A84" s="165">
        <v>74</v>
      </c>
      <c r="B84" s="132" t="s">
        <v>97</v>
      </c>
      <c r="C84" s="188">
        <v>0</v>
      </c>
      <c r="D84" s="188">
        <v>0</v>
      </c>
      <c r="E84" s="188">
        <v>0</v>
      </c>
      <c r="F84" s="186">
        <f t="shared" si="31"/>
        <v>0</v>
      </c>
      <c r="G84" s="188">
        <v>1</v>
      </c>
      <c r="H84" s="188">
        <v>0</v>
      </c>
      <c r="I84" s="188">
        <v>0</v>
      </c>
      <c r="J84" s="186">
        <f t="shared" si="32"/>
        <v>1</v>
      </c>
      <c r="K84" s="306">
        <v>0</v>
      </c>
      <c r="L84" s="306">
        <v>0</v>
      </c>
      <c r="M84" s="306">
        <v>0</v>
      </c>
      <c r="N84" s="302">
        <f t="shared" si="33"/>
        <v>0</v>
      </c>
      <c r="O84" s="356">
        <v>0</v>
      </c>
      <c r="P84" s="356">
        <v>0</v>
      </c>
      <c r="Q84" s="356">
        <v>0</v>
      </c>
      <c r="R84" s="356">
        <v>0</v>
      </c>
      <c r="S84" s="357">
        <f t="shared" si="34"/>
        <v>0</v>
      </c>
      <c r="T84" s="188">
        <v>0</v>
      </c>
      <c r="U84" s="188">
        <v>2</v>
      </c>
      <c r="V84" s="188">
        <v>7</v>
      </c>
      <c r="W84" s="188">
        <v>3</v>
      </c>
      <c r="X84" s="186">
        <f t="shared" si="35"/>
        <v>12</v>
      </c>
      <c r="Y84" s="301">
        <v>0</v>
      </c>
      <c r="Z84" s="301">
        <v>0</v>
      </c>
      <c r="AA84" s="301">
        <v>0</v>
      </c>
      <c r="AB84" s="301">
        <v>0</v>
      </c>
      <c r="AC84" s="302">
        <f t="shared" si="46"/>
        <v>0</v>
      </c>
      <c r="AD84" s="330">
        <v>0</v>
      </c>
      <c r="AE84" s="330">
        <v>0</v>
      </c>
      <c r="AF84" s="330">
        <v>0</v>
      </c>
      <c r="AG84" s="330">
        <v>0</v>
      </c>
      <c r="AH84" s="331">
        <f t="shared" si="45"/>
        <v>0</v>
      </c>
      <c r="AI84" s="205">
        <v>0</v>
      </c>
      <c r="AJ84" s="188">
        <v>0</v>
      </c>
      <c r="AK84" s="188">
        <v>0</v>
      </c>
      <c r="AL84" s="186">
        <f t="shared" si="36"/>
        <v>0</v>
      </c>
      <c r="AM84" s="204">
        <v>1</v>
      </c>
      <c r="AN84" s="188">
        <v>0</v>
      </c>
      <c r="AO84" s="188">
        <v>0</v>
      </c>
      <c r="AP84" s="186">
        <f t="shared" si="37"/>
        <v>1</v>
      </c>
      <c r="AQ84" s="204">
        <v>0</v>
      </c>
      <c r="AR84" s="188">
        <v>0</v>
      </c>
      <c r="AS84" s="188">
        <v>0</v>
      </c>
      <c r="AT84" s="186">
        <f t="shared" si="38"/>
        <v>0</v>
      </c>
      <c r="AU84" s="189">
        <v>0</v>
      </c>
      <c r="AV84" s="185">
        <f t="shared" si="40"/>
        <v>2</v>
      </c>
      <c r="AW84" s="185">
        <f t="shared" si="41"/>
        <v>2</v>
      </c>
      <c r="AX84" s="185">
        <f t="shared" si="42"/>
        <v>7</v>
      </c>
      <c r="AY84" s="185">
        <f t="shared" si="43"/>
        <v>3</v>
      </c>
      <c r="AZ84" s="185">
        <f t="shared" si="44"/>
        <v>14</v>
      </c>
      <c r="BA84" s="185">
        <f t="shared" si="39"/>
        <v>9</v>
      </c>
      <c r="BB84" s="185">
        <f t="shared" si="17"/>
        <v>1</v>
      </c>
      <c r="BC84" s="185">
        <f t="shared" si="18"/>
        <v>0.2857142857142857</v>
      </c>
      <c r="BD84" s="266">
        <f t="shared" si="30"/>
        <v>0.2222222222222222</v>
      </c>
    </row>
    <row r="85" spans="1:56" ht="25.5" customHeight="1">
      <c r="A85" s="166"/>
      <c r="B85" s="172" t="s">
        <v>20</v>
      </c>
      <c r="C85" s="198">
        <f aca="true" t="shared" si="47" ref="C85:AH85">SUM(C59:C84,C17:C56,C6:C14)</f>
        <v>1556</v>
      </c>
      <c r="D85" s="198">
        <f t="shared" si="47"/>
        <v>547</v>
      </c>
      <c r="E85" s="198">
        <f t="shared" si="47"/>
        <v>729</v>
      </c>
      <c r="F85" s="198">
        <f t="shared" si="47"/>
        <v>2832</v>
      </c>
      <c r="G85" s="198">
        <f t="shared" si="47"/>
        <v>814</v>
      </c>
      <c r="H85" s="198">
        <f t="shared" si="47"/>
        <v>268</v>
      </c>
      <c r="I85" s="198">
        <f t="shared" si="47"/>
        <v>188</v>
      </c>
      <c r="J85" s="198">
        <f t="shared" si="47"/>
        <v>1270</v>
      </c>
      <c r="K85" s="198">
        <f t="shared" si="47"/>
        <v>151</v>
      </c>
      <c r="L85" s="198">
        <f t="shared" si="47"/>
        <v>264</v>
      </c>
      <c r="M85" s="198">
        <f t="shared" si="47"/>
        <v>530</v>
      </c>
      <c r="N85" s="198">
        <f t="shared" si="47"/>
        <v>945</v>
      </c>
      <c r="O85" s="359">
        <f t="shared" si="47"/>
        <v>3</v>
      </c>
      <c r="P85" s="359">
        <f t="shared" si="47"/>
        <v>41</v>
      </c>
      <c r="Q85" s="359">
        <f t="shared" si="47"/>
        <v>41</v>
      </c>
      <c r="R85" s="359">
        <f t="shared" si="47"/>
        <v>74</v>
      </c>
      <c r="S85" s="359">
        <f t="shared" si="47"/>
        <v>159</v>
      </c>
      <c r="T85" s="198">
        <f t="shared" si="47"/>
        <v>158</v>
      </c>
      <c r="U85" s="198">
        <f t="shared" si="47"/>
        <v>242</v>
      </c>
      <c r="V85" s="198">
        <f t="shared" si="47"/>
        <v>662</v>
      </c>
      <c r="W85" s="198">
        <f t="shared" si="47"/>
        <v>754</v>
      </c>
      <c r="X85" s="198">
        <f t="shared" si="47"/>
        <v>1816</v>
      </c>
      <c r="Y85" s="198">
        <f t="shared" si="47"/>
        <v>33</v>
      </c>
      <c r="Z85" s="198">
        <f t="shared" si="47"/>
        <v>72</v>
      </c>
      <c r="AA85" s="198">
        <f t="shared" si="47"/>
        <v>120</v>
      </c>
      <c r="AB85" s="198">
        <f t="shared" si="47"/>
        <v>506</v>
      </c>
      <c r="AC85" s="198">
        <f t="shared" si="47"/>
        <v>731</v>
      </c>
      <c r="AD85" s="198">
        <f t="shared" si="47"/>
        <v>5</v>
      </c>
      <c r="AE85" s="198">
        <f t="shared" si="47"/>
        <v>23</v>
      </c>
      <c r="AF85" s="198">
        <f t="shared" si="47"/>
        <v>41</v>
      </c>
      <c r="AG85" s="198">
        <f t="shared" si="47"/>
        <v>0</v>
      </c>
      <c r="AH85" s="198">
        <f t="shared" si="47"/>
        <v>69</v>
      </c>
      <c r="AI85" s="198">
        <f aca="true" t="shared" si="48" ref="AI85:BD85">SUM(AI59:AI84,AI17:AI56,AI6:AI14)</f>
        <v>83</v>
      </c>
      <c r="AJ85" s="198">
        <f t="shared" si="48"/>
        <v>1</v>
      </c>
      <c r="AK85" s="198">
        <f t="shared" si="48"/>
        <v>0</v>
      </c>
      <c r="AL85" s="198">
        <f t="shared" si="48"/>
        <v>84</v>
      </c>
      <c r="AM85" s="198">
        <f t="shared" si="48"/>
        <v>34</v>
      </c>
      <c r="AN85" s="198">
        <f t="shared" si="48"/>
        <v>2</v>
      </c>
      <c r="AO85" s="198">
        <f t="shared" si="48"/>
        <v>1</v>
      </c>
      <c r="AP85" s="198">
        <f t="shared" si="48"/>
        <v>37</v>
      </c>
      <c r="AQ85" s="198">
        <f t="shared" si="48"/>
        <v>17</v>
      </c>
      <c r="AR85" s="198">
        <f t="shared" si="48"/>
        <v>0</v>
      </c>
      <c r="AS85" s="198">
        <f t="shared" si="48"/>
        <v>0</v>
      </c>
      <c r="AT85" s="198">
        <f t="shared" si="48"/>
        <v>17</v>
      </c>
      <c r="AU85" s="198">
        <f t="shared" si="48"/>
        <v>1311</v>
      </c>
      <c r="AV85" s="198">
        <f t="shared" si="48"/>
        <v>2854</v>
      </c>
      <c r="AW85" s="198">
        <f t="shared" si="48"/>
        <v>1460</v>
      </c>
      <c r="AX85" s="198">
        <f t="shared" si="48"/>
        <v>2312</v>
      </c>
      <c r="AY85" s="198">
        <f t="shared" si="48"/>
        <v>2645</v>
      </c>
      <c r="AZ85" s="198">
        <f t="shared" si="48"/>
        <v>9271</v>
      </c>
      <c r="BA85" s="198">
        <f t="shared" si="48"/>
        <v>3758</v>
      </c>
      <c r="BB85" s="198" t="e">
        <f t="shared" si="48"/>
        <v>#DIV/0!</v>
      </c>
      <c r="BC85" s="198" t="e">
        <f t="shared" si="48"/>
        <v>#DIV/0!</v>
      </c>
      <c r="BD85" s="198" t="e">
        <f t="shared" si="48"/>
        <v>#DIV/0!</v>
      </c>
    </row>
    <row r="86" spans="8:44" ht="15.75" customHeight="1">
      <c r="H86" s="587"/>
      <c r="L86" s="304"/>
      <c r="P86" s="365"/>
      <c r="U86" s="199"/>
      <c r="V86" s="339" t="s">
        <v>331</v>
      </c>
      <c r="Z86" s="304"/>
      <c r="AA86" s="310"/>
      <c r="AE86" s="336"/>
      <c r="AF86" s="337"/>
      <c r="AJ86" s="199"/>
      <c r="AK86" s="199"/>
      <c r="AN86" s="587"/>
      <c r="AR86" s="199"/>
    </row>
    <row r="87" spans="2:29" ht="16.5" customHeight="1">
      <c r="B87" s="85" t="s">
        <v>204</v>
      </c>
      <c r="X87" s="192"/>
      <c r="Y87" s="192"/>
      <c r="Z87" s="192"/>
      <c r="AA87" s="192"/>
      <c r="AB87" s="192"/>
      <c r="AC87" s="192"/>
    </row>
    <row r="88" ht="16.5" customHeight="1">
      <c r="B88" s="85" t="s">
        <v>205</v>
      </c>
    </row>
    <row r="89" spans="2:3" ht="16.5" customHeight="1">
      <c r="B89" s="85" t="s">
        <v>332</v>
      </c>
      <c r="C89" s="201"/>
    </row>
  </sheetData>
  <mergeCells count="13">
    <mergeCell ref="Y2:AC2"/>
    <mergeCell ref="AM2:AP2"/>
    <mergeCell ref="AD2:AH2"/>
    <mergeCell ref="A1:BD1"/>
    <mergeCell ref="A2:A5"/>
    <mergeCell ref="B2:B5"/>
    <mergeCell ref="C2:F2"/>
    <mergeCell ref="G2:J2"/>
    <mergeCell ref="K2:N2"/>
    <mergeCell ref="O2:S2"/>
    <mergeCell ref="AQ2:AT2"/>
    <mergeCell ref="T2:X2"/>
    <mergeCell ref="AI2:AL2"/>
  </mergeCells>
  <printOptions/>
  <pageMargins left="0.590551181102362" right="0" top="0.78740157480315" bottom="0.78740157480315" header="0.433070866141732" footer="0.511811023622047"/>
  <pageSetup horizontalDpi="600" verticalDpi="600" orientation="landscape" paperSize="9" scale="84" r:id="rId3"/>
  <headerFooter alignWithMargins="0"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1"/>
  <sheetViews>
    <sheetView workbookViewId="0" topLeftCell="A1">
      <pane ySplit="6" topLeftCell="BM76" activePane="bottomLeft" state="frozen"/>
      <selection pane="topLeft" activeCell="A1" sqref="A1"/>
      <selection pane="bottomLeft" activeCell="I55" sqref="I55"/>
    </sheetView>
  </sheetViews>
  <sheetFormatPr defaultColWidth="9.140625" defaultRowHeight="21.75"/>
  <cols>
    <col min="1" max="1" width="3.57421875" style="0" customWidth="1"/>
    <col min="2" max="2" width="27.00390625" style="0" customWidth="1"/>
    <col min="3" max="4" width="3.421875" style="0" customWidth="1"/>
    <col min="5" max="5" width="4.00390625" style="0" customWidth="1"/>
    <col min="6" max="6" width="3.140625" style="0" customWidth="1"/>
    <col min="7" max="7" width="4.28125" style="445" customWidth="1"/>
    <col min="8" max="8" width="3.57421875" style="0" customWidth="1"/>
    <col min="9" max="9" width="3.140625" style="0" customWidth="1"/>
    <col min="10" max="10" width="3.28125" style="0" customWidth="1"/>
    <col min="11" max="11" width="3.57421875" style="445" customWidth="1"/>
    <col min="12" max="12" width="3.28125" style="0" customWidth="1"/>
    <col min="13" max="13" width="3.421875" style="0" customWidth="1"/>
    <col min="14" max="14" width="3.00390625" style="0" customWidth="1"/>
    <col min="15" max="15" width="3.28125" style="445" customWidth="1"/>
    <col min="16" max="16" width="3.28125" style="0" customWidth="1"/>
    <col min="17" max="17" width="3.140625" style="0" customWidth="1"/>
    <col min="18" max="18" width="4.00390625" style="0" customWidth="1"/>
    <col min="19" max="19" width="3.28125" style="0" customWidth="1"/>
    <col min="20" max="20" width="3.7109375" style="445" customWidth="1"/>
    <col min="21" max="22" width="3.421875" style="0" customWidth="1"/>
    <col min="23" max="23" width="3.28125" style="0" customWidth="1"/>
    <col min="24" max="24" width="3.140625" style="0" customWidth="1"/>
    <col min="25" max="25" width="3.7109375" style="445" customWidth="1"/>
    <col min="26" max="27" width="3.421875" style="0" customWidth="1"/>
    <col min="28" max="28" width="3.28125" style="0" customWidth="1"/>
    <col min="29" max="29" width="3.421875" style="445" customWidth="1"/>
    <col min="30" max="30" width="4.140625" style="0" customWidth="1"/>
    <col min="31" max="31" width="3.421875" style="0" customWidth="1"/>
    <col min="32" max="32" width="3.28125" style="0" customWidth="1"/>
    <col min="33" max="33" width="3.421875" style="0" customWidth="1"/>
    <col min="34" max="34" width="3.421875" style="445" customWidth="1"/>
    <col min="35" max="64" width="6.00390625" style="0" customWidth="1"/>
  </cols>
  <sheetData>
    <row r="1" spans="1:34" ht="21.75">
      <c r="A1" s="390"/>
      <c r="B1" s="391" t="s">
        <v>328</v>
      </c>
      <c r="C1" s="161"/>
      <c r="D1" s="161"/>
      <c r="E1" s="161"/>
      <c r="F1" s="161"/>
      <c r="G1" s="423"/>
      <c r="H1" s="161"/>
      <c r="I1" s="161"/>
      <c r="J1" s="161"/>
      <c r="K1" s="423"/>
      <c r="L1" s="161"/>
      <c r="M1" s="161"/>
      <c r="N1" s="161"/>
      <c r="O1" s="423"/>
      <c r="P1" s="161"/>
      <c r="Q1" s="161"/>
      <c r="R1" s="161"/>
      <c r="S1" s="161"/>
      <c r="T1" s="423"/>
      <c r="U1" s="161"/>
      <c r="V1" s="161"/>
      <c r="W1" s="161"/>
      <c r="X1" s="161"/>
      <c r="Y1" s="423"/>
      <c r="Z1" s="161"/>
      <c r="AA1" s="161"/>
      <c r="AB1" s="161"/>
      <c r="AC1" s="423"/>
      <c r="AD1" s="161"/>
      <c r="AE1" s="161"/>
      <c r="AF1" s="161"/>
      <c r="AG1" s="161"/>
      <c r="AH1" s="423"/>
    </row>
    <row r="2" spans="1:34" ht="19.5" customHeight="1">
      <c r="A2" s="390"/>
      <c r="B2" s="161"/>
      <c r="C2" s="161"/>
      <c r="D2" s="161"/>
      <c r="E2" s="161"/>
      <c r="F2" s="161"/>
      <c r="G2" s="423"/>
      <c r="H2" s="161"/>
      <c r="I2" s="161"/>
      <c r="J2" s="161"/>
      <c r="K2" s="423"/>
      <c r="L2" s="161"/>
      <c r="M2" s="161"/>
      <c r="N2" s="161"/>
      <c r="O2" s="423"/>
      <c r="P2" s="161"/>
      <c r="Q2" s="161"/>
      <c r="R2" s="161"/>
      <c r="S2" s="161"/>
      <c r="T2" s="423"/>
      <c r="U2" s="161"/>
      <c r="V2" s="161"/>
      <c r="W2" s="161"/>
      <c r="X2" s="161"/>
      <c r="Y2" s="423"/>
      <c r="Z2" s="161"/>
      <c r="AA2" s="161"/>
      <c r="AB2" s="161"/>
      <c r="AC2" s="423"/>
      <c r="AD2" s="161"/>
      <c r="AE2" s="161"/>
      <c r="AF2" s="161"/>
      <c r="AG2" s="161"/>
      <c r="AH2" s="423"/>
    </row>
    <row r="3" spans="1:34" s="394" customFormat="1" ht="21.75">
      <c r="A3" s="392" t="s">
        <v>251</v>
      </c>
      <c r="B3" s="393"/>
      <c r="C3" s="728" t="s">
        <v>252</v>
      </c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9"/>
      <c r="U3" s="728" t="s">
        <v>253</v>
      </c>
      <c r="V3" s="726"/>
      <c r="W3" s="726"/>
      <c r="X3" s="726"/>
      <c r="Y3" s="726"/>
      <c r="Z3" s="726"/>
      <c r="AA3" s="726"/>
      <c r="AB3" s="726"/>
      <c r="AC3" s="726"/>
      <c r="AD3" s="726"/>
      <c r="AE3" s="726"/>
      <c r="AF3" s="726"/>
      <c r="AG3" s="726"/>
      <c r="AH3" s="727"/>
    </row>
    <row r="4" spans="1:34" ht="19.5" customHeight="1">
      <c r="A4" s="395" t="s">
        <v>254</v>
      </c>
      <c r="B4" s="396" t="s">
        <v>0</v>
      </c>
      <c r="C4" s="780" t="s">
        <v>23</v>
      </c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2"/>
      <c r="P4" s="783" t="s">
        <v>20</v>
      </c>
      <c r="Q4" s="784"/>
      <c r="R4" s="784"/>
      <c r="S4" s="784"/>
      <c r="T4" s="785"/>
      <c r="U4" s="789" t="s">
        <v>23</v>
      </c>
      <c r="V4" s="790"/>
      <c r="W4" s="790"/>
      <c r="X4" s="790"/>
      <c r="Y4" s="790"/>
      <c r="Z4" s="790"/>
      <c r="AA4" s="790"/>
      <c r="AB4" s="790"/>
      <c r="AC4" s="791"/>
      <c r="AD4" s="783" t="s">
        <v>20</v>
      </c>
      <c r="AE4" s="784"/>
      <c r="AF4" s="784"/>
      <c r="AG4" s="784"/>
      <c r="AH4" s="785"/>
    </row>
    <row r="5" spans="1:34" ht="17.25" customHeight="1">
      <c r="A5" s="395" t="s">
        <v>155</v>
      </c>
      <c r="B5" s="397"/>
      <c r="C5" s="792" t="s">
        <v>255</v>
      </c>
      <c r="D5" s="793"/>
      <c r="E5" s="793"/>
      <c r="F5" s="793"/>
      <c r="G5" s="794"/>
      <c r="H5" s="777" t="s">
        <v>256</v>
      </c>
      <c r="I5" s="777"/>
      <c r="J5" s="777"/>
      <c r="K5" s="777"/>
      <c r="L5" s="777" t="s">
        <v>257</v>
      </c>
      <c r="M5" s="777"/>
      <c r="N5" s="777"/>
      <c r="O5" s="777"/>
      <c r="P5" s="786"/>
      <c r="Q5" s="787"/>
      <c r="R5" s="787"/>
      <c r="S5" s="787"/>
      <c r="T5" s="788"/>
      <c r="U5" s="776" t="s">
        <v>255</v>
      </c>
      <c r="V5" s="726"/>
      <c r="W5" s="726"/>
      <c r="X5" s="726"/>
      <c r="Y5" s="727"/>
      <c r="Z5" s="777" t="s">
        <v>258</v>
      </c>
      <c r="AA5" s="777"/>
      <c r="AB5" s="777"/>
      <c r="AC5" s="777"/>
      <c r="AD5" s="786"/>
      <c r="AE5" s="787"/>
      <c r="AF5" s="787"/>
      <c r="AG5" s="787"/>
      <c r="AH5" s="788"/>
    </row>
    <row r="6" spans="1:34" ht="19.5" customHeight="1">
      <c r="A6" s="398"/>
      <c r="B6" s="399"/>
      <c r="C6" s="400" t="s">
        <v>262</v>
      </c>
      <c r="D6" s="400" t="s">
        <v>259</v>
      </c>
      <c r="E6" s="400" t="s">
        <v>260</v>
      </c>
      <c r="F6" s="400" t="s">
        <v>261</v>
      </c>
      <c r="G6" s="424" t="s">
        <v>20</v>
      </c>
      <c r="H6" s="400" t="s">
        <v>259</v>
      </c>
      <c r="I6" s="400" t="s">
        <v>260</v>
      </c>
      <c r="J6" s="400" t="s">
        <v>261</v>
      </c>
      <c r="K6" s="424" t="s">
        <v>20</v>
      </c>
      <c r="L6" s="400" t="s">
        <v>259</v>
      </c>
      <c r="M6" s="400" t="s">
        <v>260</v>
      </c>
      <c r="N6" s="400" t="s">
        <v>261</v>
      </c>
      <c r="O6" s="424" t="s">
        <v>20</v>
      </c>
      <c r="P6" s="400" t="s">
        <v>262</v>
      </c>
      <c r="Q6" s="400" t="s">
        <v>259</v>
      </c>
      <c r="R6" s="400" t="s">
        <v>260</v>
      </c>
      <c r="S6" s="400" t="s">
        <v>261</v>
      </c>
      <c r="T6" s="424" t="s">
        <v>20</v>
      </c>
      <c r="U6" s="400" t="s">
        <v>262</v>
      </c>
      <c r="V6" s="400" t="s">
        <v>259</v>
      </c>
      <c r="W6" s="400" t="s">
        <v>260</v>
      </c>
      <c r="X6" s="400" t="s">
        <v>261</v>
      </c>
      <c r="Y6" s="424" t="s">
        <v>20</v>
      </c>
      <c r="Z6" s="400" t="s">
        <v>259</v>
      </c>
      <c r="AA6" s="400" t="s">
        <v>260</v>
      </c>
      <c r="AB6" s="400" t="s">
        <v>261</v>
      </c>
      <c r="AC6" s="424" t="s">
        <v>20</v>
      </c>
      <c r="AD6" s="400" t="s">
        <v>262</v>
      </c>
      <c r="AE6" s="400" t="s">
        <v>259</v>
      </c>
      <c r="AF6" s="400" t="s">
        <v>260</v>
      </c>
      <c r="AG6" s="400" t="s">
        <v>261</v>
      </c>
      <c r="AH6" s="424" t="s">
        <v>20</v>
      </c>
    </row>
    <row r="7" spans="1:34" ht="21" customHeight="1">
      <c r="A7" s="582">
        <v>1</v>
      </c>
      <c r="B7" s="425" t="s">
        <v>16</v>
      </c>
      <c r="C7" s="426">
        <v>0</v>
      </c>
      <c r="D7" s="426">
        <v>8</v>
      </c>
      <c r="E7" s="426">
        <v>13</v>
      </c>
      <c r="F7" s="426">
        <v>2</v>
      </c>
      <c r="G7" s="427">
        <f aca="true" t="shared" si="0" ref="G7:G14">SUM(C7:F7)</f>
        <v>23</v>
      </c>
      <c r="H7" s="426">
        <v>0</v>
      </c>
      <c r="I7" s="426">
        <v>2</v>
      </c>
      <c r="J7" s="426">
        <v>0</v>
      </c>
      <c r="K7" s="427">
        <f aca="true" t="shared" si="1" ref="K7:K14">SUM(H7:J7)</f>
        <v>2</v>
      </c>
      <c r="L7" s="426">
        <v>0</v>
      </c>
      <c r="M7" s="426">
        <v>0</v>
      </c>
      <c r="N7" s="426">
        <v>0</v>
      </c>
      <c r="O7" s="427">
        <f aca="true" t="shared" si="2" ref="O7:O14">SUM(L7:N7)</f>
        <v>0</v>
      </c>
      <c r="P7" s="427">
        <f>SUM(C7)</f>
        <v>0</v>
      </c>
      <c r="Q7" s="427">
        <f>SUM(D7,H7,L7)</f>
        <v>8</v>
      </c>
      <c r="R7" s="427">
        <f aca="true" t="shared" si="3" ref="Q7:T14">SUM(E7,I7,M7)</f>
        <v>15</v>
      </c>
      <c r="S7" s="427">
        <f t="shared" si="3"/>
        <v>2</v>
      </c>
      <c r="T7" s="427">
        <f>SUM(P7:S7)</f>
        <v>25</v>
      </c>
      <c r="U7" s="426">
        <v>0</v>
      </c>
      <c r="V7" s="426">
        <v>15</v>
      </c>
      <c r="W7" s="426">
        <v>10</v>
      </c>
      <c r="X7" s="426">
        <v>0</v>
      </c>
      <c r="Y7" s="427">
        <f aca="true" t="shared" si="4" ref="Y7:Y14">SUM(U7:X7)</f>
        <v>25</v>
      </c>
      <c r="Z7" s="426">
        <v>0</v>
      </c>
      <c r="AA7" s="426">
        <v>1</v>
      </c>
      <c r="AB7" s="426">
        <v>0</v>
      </c>
      <c r="AC7" s="427">
        <f>SUM(Z7:AB7)</f>
        <v>1</v>
      </c>
      <c r="AD7" s="427">
        <f>SUM(U7)</f>
        <v>0</v>
      </c>
      <c r="AE7" s="427">
        <f aca="true" t="shared" si="5" ref="AE7:AG8">SUM(V7,Z7)</f>
        <v>15</v>
      </c>
      <c r="AF7" s="427">
        <f t="shared" si="5"/>
        <v>11</v>
      </c>
      <c r="AG7" s="427">
        <f t="shared" si="5"/>
        <v>0</v>
      </c>
      <c r="AH7" s="427">
        <f>SUM(AD7:AG7)</f>
        <v>26</v>
      </c>
    </row>
    <row r="8" spans="1:34" ht="21" customHeight="1">
      <c r="A8" s="583">
        <v>2</v>
      </c>
      <c r="B8" s="428" t="s">
        <v>1</v>
      </c>
      <c r="C8" s="429">
        <v>0</v>
      </c>
      <c r="D8" s="429">
        <v>1</v>
      </c>
      <c r="E8" s="429">
        <v>0</v>
      </c>
      <c r="F8" s="429">
        <v>0</v>
      </c>
      <c r="G8" s="429">
        <f t="shared" si="0"/>
        <v>1</v>
      </c>
      <c r="H8" s="429">
        <v>0</v>
      </c>
      <c r="I8" s="429">
        <v>0</v>
      </c>
      <c r="J8" s="429">
        <v>0</v>
      </c>
      <c r="K8" s="429">
        <f t="shared" si="1"/>
        <v>0</v>
      </c>
      <c r="L8" s="429">
        <v>0</v>
      </c>
      <c r="M8" s="429">
        <v>0</v>
      </c>
      <c r="N8" s="429">
        <v>0</v>
      </c>
      <c r="O8" s="429">
        <f t="shared" si="2"/>
        <v>0</v>
      </c>
      <c r="P8" s="429">
        <f aca="true" t="shared" si="6" ref="P8:P71">SUM(C8)</f>
        <v>0</v>
      </c>
      <c r="Q8" s="429">
        <f t="shared" si="3"/>
        <v>1</v>
      </c>
      <c r="R8" s="429">
        <f t="shared" si="3"/>
        <v>0</v>
      </c>
      <c r="S8" s="429">
        <f t="shared" si="3"/>
        <v>0</v>
      </c>
      <c r="T8" s="429">
        <f>SUM(P8:S8)</f>
        <v>1</v>
      </c>
      <c r="U8" s="429">
        <v>0</v>
      </c>
      <c r="V8" s="429">
        <v>2</v>
      </c>
      <c r="W8" s="429">
        <v>1</v>
      </c>
      <c r="X8" s="429">
        <v>0</v>
      </c>
      <c r="Y8" s="429">
        <f t="shared" si="4"/>
        <v>3</v>
      </c>
      <c r="Z8" s="429">
        <v>0</v>
      </c>
      <c r="AA8" s="429">
        <v>0</v>
      </c>
      <c r="AB8" s="429">
        <v>0</v>
      </c>
      <c r="AC8" s="429">
        <f>SUM(Z8:AB8)</f>
        <v>0</v>
      </c>
      <c r="AD8" s="429">
        <f aca="true" t="shared" si="7" ref="AD8:AD71">SUM(U8)</f>
        <v>0</v>
      </c>
      <c r="AE8" s="429">
        <f t="shared" si="5"/>
        <v>2</v>
      </c>
      <c r="AF8" s="429">
        <f t="shared" si="5"/>
        <v>1</v>
      </c>
      <c r="AG8" s="429">
        <f t="shared" si="5"/>
        <v>0</v>
      </c>
      <c r="AH8" s="429">
        <f>SUM(AD8:AG8)</f>
        <v>3</v>
      </c>
    </row>
    <row r="9" spans="1:34" ht="21" customHeight="1">
      <c r="A9" s="583">
        <v>3</v>
      </c>
      <c r="B9" s="428" t="s">
        <v>2</v>
      </c>
      <c r="C9" s="255">
        <v>0</v>
      </c>
      <c r="D9" s="255">
        <v>0</v>
      </c>
      <c r="E9" s="255">
        <v>0</v>
      </c>
      <c r="F9" s="255">
        <v>0</v>
      </c>
      <c r="G9" s="429">
        <f t="shared" si="0"/>
        <v>0</v>
      </c>
      <c r="H9" s="255">
        <v>0</v>
      </c>
      <c r="I9" s="255">
        <v>0</v>
      </c>
      <c r="J9" s="255">
        <v>0</v>
      </c>
      <c r="K9" s="429">
        <f t="shared" si="1"/>
        <v>0</v>
      </c>
      <c r="L9" s="255">
        <v>0</v>
      </c>
      <c r="M9" s="255">
        <v>0</v>
      </c>
      <c r="N9" s="255">
        <v>0</v>
      </c>
      <c r="O9" s="429">
        <f t="shared" si="2"/>
        <v>0</v>
      </c>
      <c r="P9" s="429">
        <f t="shared" si="6"/>
        <v>0</v>
      </c>
      <c r="Q9" s="429">
        <f t="shared" si="3"/>
        <v>0</v>
      </c>
      <c r="R9" s="429">
        <f t="shared" si="3"/>
        <v>0</v>
      </c>
      <c r="S9" s="429">
        <f t="shared" si="3"/>
        <v>0</v>
      </c>
      <c r="T9" s="429">
        <f t="shared" si="3"/>
        <v>0</v>
      </c>
      <c r="U9" s="255">
        <v>0</v>
      </c>
      <c r="V9" s="255">
        <v>0</v>
      </c>
      <c r="W9" s="255">
        <v>0</v>
      </c>
      <c r="X9" s="255">
        <v>0</v>
      </c>
      <c r="Y9" s="429">
        <f t="shared" si="4"/>
        <v>0</v>
      </c>
      <c r="Z9" s="255">
        <v>0</v>
      </c>
      <c r="AA9" s="255">
        <v>0</v>
      </c>
      <c r="AB9" s="255">
        <v>0</v>
      </c>
      <c r="AC9" s="429">
        <f aca="true" t="shared" si="8" ref="AC9:AC16">SUM(Z9:AB9)</f>
        <v>0</v>
      </c>
      <c r="AD9" s="429">
        <f t="shared" si="7"/>
        <v>0</v>
      </c>
      <c r="AE9" s="429">
        <f aca="true" t="shared" si="9" ref="AE9:AH16">SUM(V9)</f>
        <v>0</v>
      </c>
      <c r="AF9" s="429">
        <f t="shared" si="9"/>
        <v>0</v>
      </c>
      <c r="AG9" s="429">
        <f t="shared" si="9"/>
        <v>0</v>
      </c>
      <c r="AH9" s="429">
        <f t="shared" si="9"/>
        <v>0</v>
      </c>
    </row>
    <row r="10" spans="1:34" ht="21" customHeight="1">
      <c r="A10" s="583">
        <v>4</v>
      </c>
      <c r="B10" s="428" t="s">
        <v>3</v>
      </c>
      <c r="C10" s="429">
        <v>0</v>
      </c>
      <c r="D10" s="429">
        <v>4</v>
      </c>
      <c r="E10" s="429">
        <v>1</v>
      </c>
      <c r="F10" s="429">
        <v>0</v>
      </c>
      <c r="G10" s="429">
        <f t="shared" si="0"/>
        <v>5</v>
      </c>
      <c r="H10" s="429">
        <v>0</v>
      </c>
      <c r="I10" s="429">
        <v>1</v>
      </c>
      <c r="J10" s="429">
        <v>0</v>
      </c>
      <c r="K10" s="429">
        <f t="shared" si="1"/>
        <v>1</v>
      </c>
      <c r="L10" s="429">
        <v>0</v>
      </c>
      <c r="M10" s="429">
        <v>0</v>
      </c>
      <c r="N10" s="429">
        <v>0</v>
      </c>
      <c r="O10" s="429">
        <f t="shared" si="2"/>
        <v>0</v>
      </c>
      <c r="P10" s="429">
        <f t="shared" si="6"/>
        <v>0</v>
      </c>
      <c r="Q10" s="429">
        <f t="shared" si="3"/>
        <v>4</v>
      </c>
      <c r="R10" s="429">
        <f t="shared" si="3"/>
        <v>2</v>
      </c>
      <c r="S10" s="429">
        <f t="shared" si="3"/>
        <v>0</v>
      </c>
      <c r="T10" s="429">
        <f t="shared" si="3"/>
        <v>6</v>
      </c>
      <c r="U10" s="429">
        <v>0</v>
      </c>
      <c r="V10" s="429">
        <v>0</v>
      </c>
      <c r="W10" s="429">
        <v>0</v>
      </c>
      <c r="X10" s="429">
        <v>0</v>
      </c>
      <c r="Y10" s="429">
        <f t="shared" si="4"/>
        <v>0</v>
      </c>
      <c r="Z10" s="429">
        <v>0</v>
      </c>
      <c r="AA10" s="429">
        <v>0</v>
      </c>
      <c r="AB10" s="429">
        <v>0</v>
      </c>
      <c r="AC10" s="429">
        <f t="shared" si="8"/>
        <v>0</v>
      </c>
      <c r="AD10" s="429">
        <f t="shared" si="7"/>
        <v>0</v>
      </c>
      <c r="AE10" s="429">
        <f t="shared" si="9"/>
        <v>0</v>
      </c>
      <c r="AF10" s="429">
        <f t="shared" si="9"/>
        <v>0</v>
      </c>
      <c r="AG10" s="429">
        <f t="shared" si="9"/>
        <v>0</v>
      </c>
      <c r="AH10" s="429">
        <f t="shared" si="9"/>
        <v>0</v>
      </c>
    </row>
    <row r="11" spans="1:34" ht="21" customHeight="1">
      <c r="A11" s="583">
        <v>5</v>
      </c>
      <c r="B11" s="428" t="s">
        <v>4</v>
      </c>
      <c r="C11" s="429">
        <v>0</v>
      </c>
      <c r="D11" s="429">
        <v>0</v>
      </c>
      <c r="E11" s="429">
        <v>0</v>
      </c>
      <c r="F11" s="429">
        <v>0</v>
      </c>
      <c r="G11" s="429">
        <f t="shared" si="0"/>
        <v>0</v>
      </c>
      <c r="H11" s="429">
        <v>0</v>
      </c>
      <c r="I11" s="429">
        <v>0</v>
      </c>
      <c r="J11" s="429">
        <v>0</v>
      </c>
      <c r="K11" s="429">
        <f t="shared" si="1"/>
        <v>0</v>
      </c>
      <c r="L11" s="429">
        <v>0</v>
      </c>
      <c r="M11" s="429">
        <v>0</v>
      </c>
      <c r="N11" s="429">
        <v>0</v>
      </c>
      <c r="O11" s="429">
        <f t="shared" si="2"/>
        <v>0</v>
      </c>
      <c r="P11" s="429">
        <f t="shared" si="6"/>
        <v>0</v>
      </c>
      <c r="Q11" s="429">
        <f t="shared" si="3"/>
        <v>0</v>
      </c>
      <c r="R11" s="429">
        <f t="shared" si="3"/>
        <v>0</v>
      </c>
      <c r="S11" s="429">
        <f t="shared" si="3"/>
        <v>0</v>
      </c>
      <c r="T11" s="429">
        <f t="shared" si="3"/>
        <v>0</v>
      </c>
      <c r="U11" s="429">
        <v>0</v>
      </c>
      <c r="V11" s="429">
        <v>1</v>
      </c>
      <c r="W11" s="429">
        <v>0</v>
      </c>
      <c r="X11" s="429">
        <v>0</v>
      </c>
      <c r="Y11" s="429">
        <f t="shared" si="4"/>
        <v>1</v>
      </c>
      <c r="Z11" s="429">
        <v>0</v>
      </c>
      <c r="AA11" s="429">
        <v>0</v>
      </c>
      <c r="AB11" s="429">
        <v>0</v>
      </c>
      <c r="AC11" s="429">
        <f t="shared" si="8"/>
        <v>0</v>
      </c>
      <c r="AD11" s="429">
        <f t="shared" si="7"/>
        <v>0</v>
      </c>
      <c r="AE11" s="429">
        <f t="shared" si="9"/>
        <v>1</v>
      </c>
      <c r="AF11" s="429">
        <f t="shared" si="9"/>
        <v>0</v>
      </c>
      <c r="AG11" s="429">
        <f t="shared" si="9"/>
        <v>0</v>
      </c>
      <c r="AH11" s="429">
        <f t="shared" si="9"/>
        <v>1</v>
      </c>
    </row>
    <row r="12" spans="1:34" ht="21" customHeight="1">
      <c r="A12" s="583">
        <v>6</v>
      </c>
      <c r="B12" s="428" t="s">
        <v>5</v>
      </c>
      <c r="C12" s="429">
        <v>0</v>
      </c>
      <c r="D12" s="429">
        <v>1</v>
      </c>
      <c r="E12" s="429">
        <v>2</v>
      </c>
      <c r="F12" s="429">
        <v>0</v>
      </c>
      <c r="G12" s="429">
        <f t="shared" si="0"/>
        <v>3</v>
      </c>
      <c r="H12" s="429">
        <v>0</v>
      </c>
      <c r="I12" s="429">
        <v>0</v>
      </c>
      <c r="J12" s="429">
        <v>0</v>
      </c>
      <c r="K12" s="429">
        <f t="shared" si="1"/>
        <v>0</v>
      </c>
      <c r="L12" s="429">
        <v>0</v>
      </c>
      <c r="M12" s="429">
        <v>0</v>
      </c>
      <c r="N12" s="429">
        <v>0</v>
      </c>
      <c r="O12" s="429">
        <f t="shared" si="2"/>
        <v>0</v>
      </c>
      <c r="P12" s="429">
        <f t="shared" si="6"/>
        <v>0</v>
      </c>
      <c r="Q12" s="429">
        <f t="shared" si="3"/>
        <v>1</v>
      </c>
      <c r="R12" s="429">
        <f t="shared" si="3"/>
        <v>2</v>
      </c>
      <c r="S12" s="429">
        <f t="shared" si="3"/>
        <v>0</v>
      </c>
      <c r="T12" s="429">
        <f t="shared" si="3"/>
        <v>3</v>
      </c>
      <c r="U12" s="429">
        <v>0</v>
      </c>
      <c r="V12" s="429">
        <v>3</v>
      </c>
      <c r="W12" s="429">
        <v>0</v>
      </c>
      <c r="X12" s="429">
        <v>0</v>
      </c>
      <c r="Y12" s="429">
        <f t="shared" si="4"/>
        <v>3</v>
      </c>
      <c r="Z12" s="429">
        <v>0</v>
      </c>
      <c r="AA12" s="429">
        <v>0</v>
      </c>
      <c r="AB12" s="429">
        <v>0</v>
      </c>
      <c r="AC12" s="429">
        <f t="shared" si="8"/>
        <v>0</v>
      </c>
      <c r="AD12" s="429">
        <f t="shared" si="7"/>
        <v>0</v>
      </c>
      <c r="AE12" s="429">
        <f t="shared" si="9"/>
        <v>3</v>
      </c>
      <c r="AF12" s="429">
        <f t="shared" si="9"/>
        <v>0</v>
      </c>
      <c r="AG12" s="429">
        <f t="shared" si="9"/>
        <v>0</v>
      </c>
      <c r="AH12" s="429">
        <f t="shared" si="9"/>
        <v>3</v>
      </c>
    </row>
    <row r="13" spans="1:34" ht="21" customHeight="1">
      <c r="A13" s="583">
        <v>7</v>
      </c>
      <c r="B13" s="428" t="s">
        <v>6</v>
      </c>
      <c r="C13" s="429">
        <v>1</v>
      </c>
      <c r="D13" s="429">
        <v>1</v>
      </c>
      <c r="E13" s="429">
        <v>1</v>
      </c>
      <c r="F13" s="429">
        <v>0</v>
      </c>
      <c r="G13" s="429">
        <f t="shared" si="0"/>
        <v>3</v>
      </c>
      <c r="H13" s="429">
        <v>0</v>
      </c>
      <c r="I13" s="429">
        <v>0</v>
      </c>
      <c r="J13" s="429">
        <v>0</v>
      </c>
      <c r="K13" s="429">
        <f t="shared" si="1"/>
        <v>0</v>
      </c>
      <c r="L13" s="429">
        <v>0</v>
      </c>
      <c r="M13" s="429">
        <v>0</v>
      </c>
      <c r="N13" s="429">
        <v>0</v>
      </c>
      <c r="O13" s="429">
        <f t="shared" si="2"/>
        <v>0</v>
      </c>
      <c r="P13" s="429">
        <f t="shared" si="6"/>
        <v>1</v>
      </c>
      <c r="Q13" s="429">
        <f t="shared" si="3"/>
        <v>1</v>
      </c>
      <c r="R13" s="429">
        <f t="shared" si="3"/>
        <v>1</v>
      </c>
      <c r="S13" s="429">
        <f t="shared" si="3"/>
        <v>0</v>
      </c>
      <c r="T13" s="429">
        <f t="shared" si="3"/>
        <v>3</v>
      </c>
      <c r="U13" s="429">
        <v>0</v>
      </c>
      <c r="V13" s="429">
        <v>3</v>
      </c>
      <c r="W13" s="429">
        <v>0</v>
      </c>
      <c r="X13" s="429">
        <v>0</v>
      </c>
      <c r="Y13" s="429">
        <f t="shared" si="4"/>
        <v>3</v>
      </c>
      <c r="Z13" s="429">
        <v>0</v>
      </c>
      <c r="AA13" s="429">
        <v>0</v>
      </c>
      <c r="AB13" s="429">
        <v>0</v>
      </c>
      <c r="AC13" s="429">
        <f t="shared" si="8"/>
        <v>0</v>
      </c>
      <c r="AD13" s="429">
        <f t="shared" si="7"/>
        <v>0</v>
      </c>
      <c r="AE13" s="429">
        <f t="shared" si="9"/>
        <v>3</v>
      </c>
      <c r="AF13" s="429">
        <f t="shared" si="9"/>
        <v>0</v>
      </c>
      <c r="AG13" s="429">
        <f t="shared" si="9"/>
        <v>0</v>
      </c>
      <c r="AH13" s="429">
        <f t="shared" si="9"/>
        <v>3</v>
      </c>
    </row>
    <row r="14" spans="1:34" ht="21" customHeight="1">
      <c r="A14" s="583">
        <v>8</v>
      </c>
      <c r="B14" s="428" t="s">
        <v>7</v>
      </c>
      <c r="C14" s="429">
        <v>1</v>
      </c>
      <c r="D14" s="429">
        <v>5</v>
      </c>
      <c r="E14" s="429">
        <v>1</v>
      </c>
      <c r="F14" s="429">
        <v>0</v>
      </c>
      <c r="G14" s="429">
        <f t="shared" si="0"/>
        <v>7</v>
      </c>
      <c r="H14" s="429">
        <v>0</v>
      </c>
      <c r="I14" s="429">
        <v>0</v>
      </c>
      <c r="J14" s="429">
        <v>0</v>
      </c>
      <c r="K14" s="429">
        <f t="shared" si="1"/>
        <v>0</v>
      </c>
      <c r="L14" s="429">
        <v>0</v>
      </c>
      <c r="M14" s="429">
        <v>0</v>
      </c>
      <c r="N14" s="429">
        <v>0</v>
      </c>
      <c r="O14" s="429">
        <f t="shared" si="2"/>
        <v>0</v>
      </c>
      <c r="P14" s="429">
        <f t="shared" si="6"/>
        <v>1</v>
      </c>
      <c r="Q14" s="429">
        <f t="shared" si="3"/>
        <v>5</v>
      </c>
      <c r="R14" s="429">
        <f t="shared" si="3"/>
        <v>1</v>
      </c>
      <c r="S14" s="429">
        <f t="shared" si="3"/>
        <v>0</v>
      </c>
      <c r="T14" s="429">
        <f t="shared" si="3"/>
        <v>7</v>
      </c>
      <c r="U14" s="429">
        <v>1</v>
      </c>
      <c r="V14" s="429">
        <v>3</v>
      </c>
      <c r="W14" s="429">
        <v>2</v>
      </c>
      <c r="X14" s="429">
        <v>0</v>
      </c>
      <c r="Y14" s="429">
        <f t="shared" si="4"/>
        <v>6</v>
      </c>
      <c r="Z14" s="429">
        <v>0</v>
      </c>
      <c r="AA14" s="429">
        <v>0</v>
      </c>
      <c r="AB14" s="429">
        <v>0</v>
      </c>
      <c r="AC14" s="429">
        <f t="shared" si="8"/>
        <v>0</v>
      </c>
      <c r="AD14" s="429">
        <f t="shared" si="7"/>
        <v>1</v>
      </c>
      <c r="AE14" s="429">
        <f t="shared" si="9"/>
        <v>3</v>
      </c>
      <c r="AF14" s="429">
        <f t="shared" si="9"/>
        <v>2</v>
      </c>
      <c r="AG14" s="429">
        <f t="shared" si="9"/>
        <v>0</v>
      </c>
      <c r="AH14" s="429">
        <f t="shared" si="9"/>
        <v>6</v>
      </c>
    </row>
    <row r="15" spans="1:34" ht="21" customHeight="1">
      <c r="A15" s="583">
        <v>9</v>
      </c>
      <c r="B15" s="428" t="s">
        <v>9</v>
      </c>
      <c r="C15" s="429">
        <v>0</v>
      </c>
      <c r="D15" s="429">
        <v>0</v>
      </c>
      <c r="E15" s="429">
        <v>0</v>
      </c>
      <c r="F15" s="429">
        <v>0</v>
      </c>
      <c r="G15" s="429">
        <v>0</v>
      </c>
      <c r="H15" s="429">
        <v>0</v>
      </c>
      <c r="I15" s="429">
        <v>0</v>
      </c>
      <c r="J15" s="429">
        <v>0</v>
      </c>
      <c r="K15" s="429">
        <v>0</v>
      </c>
      <c r="L15" s="429">
        <v>0</v>
      </c>
      <c r="M15" s="429">
        <v>0</v>
      </c>
      <c r="N15" s="429">
        <v>0</v>
      </c>
      <c r="O15" s="429">
        <v>0</v>
      </c>
      <c r="P15" s="429">
        <f t="shared" si="6"/>
        <v>0</v>
      </c>
      <c r="Q15" s="429">
        <v>0</v>
      </c>
      <c r="R15" s="429">
        <v>0</v>
      </c>
      <c r="S15" s="429">
        <v>0</v>
      </c>
      <c r="T15" s="429">
        <v>0</v>
      </c>
      <c r="U15" s="429">
        <v>0</v>
      </c>
      <c r="V15" s="429">
        <f>SUM(V16:V17)</f>
        <v>1</v>
      </c>
      <c r="W15" s="429">
        <f>SUM(W16:W17)</f>
        <v>0</v>
      </c>
      <c r="X15" s="429">
        <f>SUM(X16:X17)</f>
        <v>0</v>
      </c>
      <c r="Y15" s="429">
        <f>SUM(U15:X15)</f>
        <v>1</v>
      </c>
      <c r="Z15" s="429">
        <v>0</v>
      </c>
      <c r="AA15" s="429">
        <v>0</v>
      </c>
      <c r="AB15" s="429">
        <v>0</v>
      </c>
      <c r="AC15" s="429">
        <v>0</v>
      </c>
      <c r="AD15" s="429">
        <f t="shared" si="7"/>
        <v>0</v>
      </c>
      <c r="AE15" s="429">
        <v>1</v>
      </c>
      <c r="AF15" s="429">
        <v>0</v>
      </c>
      <c r="AG15" s="429">
        <v>0</v>
      </c>
      <c r="AH15" s="429">
        <v>1</v>
      </c>
    </row>
    <row r="16" spans="1:34" ht="21" customHeight="1">
      <c r="A16" s="583">
        <v>10</v>
      </c>
      <c r="B16" s="428" t="s">
        <v>291</v>
      </c>
      <c r="C16" s="429">
        <v>0</v>
      </c>
      <c r="D16" s="429">
        <v>0</v>
      </c>
      <c r="E16" s="429">
        <v>0</v>
      </c>
      <c r="F16" s="429">
        <v>0</v>
      </c>
      <c r="G16" s="429">
        <f>SUM(C16:F16)</f>
        <v>0</v>
      </c>
      <c r="H16" s="429">
        <v>0</v>
      </c>
      <c r="I16" s="429">
        <v>0</v>
      </c>
      <c r="J16" s="429">
        <v>0</v>
      </c>
      <c r="K16" s="429">
        <f>SUM(H16:J16)</f>
        <v>0</v>
      </c>
      <c r="L16" s="429">
        <v>0</v>
      </c>
      <c r="M16" s="429">
        <v>0</v>
      </c>
      <c r="N16" s="429">
        <v>0</v>
      </c>
      <c r="O16" s="429">
        <f aca="true" t="shared" si="10" ref="O16:T16">SUM(L16:N16)</f>
        <v>0</v>
      </c>
      <c r="P16" s="429">
        <f t="shared" si="6"/>
        <v>0</v>
      </c>
      <c r="Q16" s="429">
        <f t="shared" si="10"/>
        <v>0</v>
      </c>
      <c r="R16" s="429">
        <f t="shared" si="10"/>
        <v>0</v>
      </c>
      <c r="S16" s="429">
        <f t="shared" si="10"/>
        <v>0</v>
      </c>
      <c r="T16" s="429">
        <f t="shared" si="10"/>
        <v>0</v>
      </c>
      <c r="U16" s="429">
        <v>0</v>
      </c>
      <c r="V16" s="429">
        <v>1</v>
      </c>
      <c r="W16" s="429">
        <v>0</v>
      </c>
      <c r="X16" s="429">
        <v>0</v>
      </c>
      <c r="Y16" s="429">
        <f>SUM(U16:X16)</f>
        <v>1</v>
      </c>
      <c r="Z16" s="429">
        <v>0</v>
      </c>
      <c r="AA16" s="429">
        <v>0</v>
      </c>
      <c r="AB16" s="429">
        <v>0</v>
      </c>
      <c r="AC16" s="429">
        <f t="shared" si="8"/>
        <v>0</v>
      </c>
      <c r="AD16" s="429">
        <f t="shared" si="7"/>
        <v>0</v>
      </c>
      <c r="AE16" s="429">
        <f t="shared" si="9"/>
        <v>1</v>
      </c>
      <c r="AF16" s="429">
        <f t="shared" si="9"/>
        <v>0</v>
      </c>
      <c r="AG16" s="429">
        <f t="shared" si="9"/>
        <v>0</v>
      </c>
      <c r="AH16" s="429">
        <f t="shared" si="9"/>
        <v>1</v>
      </c>
    </row>
    <row r="17" spans="1:34" ht="21" customHeight="1">
      <c r="A17" s="583">
        <v>11</v>
      </c>
      <c r="B17" s="428" t="s">
        <v>292</v>
      </c>
      <c r="C17" s="429">
        <v>0</v>
      </c>
      <c r="D17" s="429">
        <v>0</v>
      </c>
      <c r="E17" s="429">
        <v>0</v>
      </c>
      <c r="F17" s="429">
        <v>0</v>
      </c>
      <c r="G17" s="429">
        <v>0</v>
      </c>
      <c r="H17" s="429">
        <v>0</v>
      </c>
      <c r="I17" s="429">
        <v>0</v>
      </c>
      <c r="J17" s="429">
        <v>0</v>
      </c>
      <c r="K17" s="429">
        <v>0</v>
      </c>
      <c r="L17" s="429">
        <v>0</v>
      </c>
      <c r="M17" s="429">
        <v>0</v>
      </c>
      <c r="N17" s="429">
        <v>0</v>
      </c>
      <c r="O17" s="429">
        <v>0</v>
      </c>
      <c r="P17" s="429">
        <f t="shared" si="6"/>
        <v>0</v>
      </c>
      <c r="Q17" s="429">
        <v>0</v>
      </c>
      <c r="R17" s="429">
        <v>0</v>
      </c>
      <c r="S17" s="429">
        <v>0</v>
      </c>
      <c r="T17" s="429">
        <v>0</v>
      </c>
      <c r="U17" s="429">
        <v>0</v>
      </c>
      <c r="V17" s="429">
        <v>0</v>
      </c>
      <c r="W17" s="429">
        <v>0</v>
      </c>
      <c r="X17" s="429">
        <v>0</v>
      </c>
      <c r="Y17" s="429">
        <v>0</v>
      </c>
      <c r="Z17" s="429">
        <v>0</v>
      </c>
      <c r="AA17" s="429">
        <v>0</v>
      </c>
      <c r="AB17" s="429">
        <v>0</v>
      </c>
      <c r="AC17" s="429">
        <v>0</v>
      </c>
      <c r="AD17" s="429">
        <f t="shared" si="7"/>
        <v>0</v>
      </c>
      <c r="AE17" s="429">
        <v>0</v>
      </c>
      <c r="AF17" s="429">
        <v>0</v>
      </c>
      <c r="AG17" s="429">
        <v>0</v>
      </c>
      <c r="AH17" s="429">
        <v>0</v>
      </c>
    </row>
    <row r="18" spans="1:34" ht="21" customHeight="1">
      <c r="A18" s="583">
        <v>12</v>
      </c>
      <c r="B18" s="428" t="s">
        <v>10</v>
      </c>
      <c r="C18" s="429">
        <v>0</v>
      </c>
      <c r="D18" s="429">
        <v>0</v>
      </c>
      <c r="E18" s="429">
        <v>0</v>
      </c>
      <c r="F18" s="429">
        <v>0</v>
      </c>
      <c r="G18" s="429">
        <f>SUM(C18:F18)</f>
        <v>0</v>
      </c>
      <c r="H18" s="429">
        <v>0</v>
      </c>
      <c r="I18" s="429">
        <v>0</v>
      </c>
      <c r="J18" s="429">
        <v>0</v>
      </c>
      <c r="K18" s="429">
        <f>SUM(H18:J18)</f>
        <v>0</v>
      </c>
      <c r="L18" s="429">
        <v>0</v>
      </c>
      <c r="M18" s="429">
        <v>0</v>
      </c>
      <c r="N18" s="429">
        <v>0</v>
      </c>
      <c r="O18" s="429">
        <f aca="true" t="shared" si="11" ref="O18:T18">SUM(L18:N18)</f>
        <v>0</v>
      </c>
      <c r="P18" s="429">
        <f t="shared" si="6"/>
        <v>0</v>
      </c>
      <c r="Q18" s="429">
        <f t="shared" si="11"/>
        <v>0</v>
      </c>
      <c r="R18" s="429">
        <f t="shared" si="11"/>
        <v>0</v>
      </c>
      <c r="S18" s="429">
        <f t="shared" si="11"/>
        <v>0</v>
      </c>
      <c r="T18" s="429">
        <f t="shared" si="11"/>
        <v>0</v>
      </c>
      <c r="U18" s="429">
        <v>0</v>
      </c>
      <c r="V18" s="429">
        <v>0</v>
      </c>
      <c r="W18" s="429">
        <v>0</v>
      </c>
      <c r="X18" s="429">
        <v>0</v>
      </c>
      <c r="Y18" s="429">
        <f>SUM(U18:X18)</f>
        <v>0</v>
      </c>
      <c r="Z18" s="429">
        <v>0</v>
      </c>
      <c r="AA18" s="429">
        <v>0</v>
      </c>
      <c r="AB18" s="429">
        <v>0</v>
      </c>
      <c r="AC18" s="429">
        <f>SUM(Z18:AB18)</f>
        <v>0</v>
      </c>
      <c r="AD18" s="429">
        <f t="shared" si="7"/>
        <v>0</v>
      </c>
      <c r="AE18" s="429">
        <f>SUM(V18)</f>
        <v>0</v>
      </c>
      <c r="AF18" s="429">
        <f>SUM(W18)</f>
        <v>0</v>
      </c>
      <c r="AG18" s="429">
        <f>SUM(X18)</f>
        <v>0</v>
      </c>
      <c r="AH18" s="429">
        <f>SUM(Y18)</f>
        <v>0</v>
      </c>
    </row>
    <row r="19" spans="1:34" ht="21" customHeight="1">
      <c r="A19" s="583">
        <v>13</v>
      </c>
      <c r="B19" s="428" t="s">
        <v>11</v>
      </c>
      <c r="C19" s="429">
        <v>0</v>
      </c>
      <c r="D19" s="429">
        <v>0</v>
      </c>
      <c r="E19" s="429">
        <v>2</v>
      </c>
      <c r="F19" s="429">
        <v>0</v>
      </c>
      <c r="G19" s="429">
        <f aca="true" t="shared" si="12" ref="G19:G52">SUM(C19:F19)</f>
        <v>2</v>
      </c>
      <c r="H19" s="429">
        <v>0</v>
      </c>
      <c r="I19" s="429">
        <v>0</v>
      </c>
      <c r="J19" s="429">
        <v>0</v>
      </c>
      <c r="K19" s="429">
        <f aca="true" t="shared" si="13" ref="K19:K52">SUM(H19:J19)</f>
        <v>0</v>
      </c>
      <c r="L19" s="429">
        <v>0</v>
      </c>
      <c r="M19" s="429">
        <v>0</v>
      </c>
      <c r="N19" s="429">
        <v>0</v>
      </c>
      <c r="O19" s="429">
        <f aca="true" t="shared" si="14" ref="O19:O25">SUM(L19:N19)</f>
        <v>0</v>
      </c>
      <c r="P19" s="429">
        <f t="shared" si="6"/>
        <v>0</v>
      </c>
      <c r="Q19" s="429">
        <f>SUM(D19,H19,L19)</f>
        <v>0</v>
      </c>
      <c r="R19" s="429">
        <f>SUM(E19,I19,M19)</f>
        <v>2</v>
      </c>
      <c r="S19" s="429">
        <f>SUM(F19,J19,N19)</f>
        <v>0</v>
      </c>
      <c r="T19" s="429">
        <f>SUM(G19,K19,O19)</f>
        <v>2</v>
      </c>
      <c r="U19" s="429">
        <v>0</v>
      </c>
      <c r="V19" s="429">
        <v>0</v>
      </c>
      <c r="W19" s="429">
        <v>0</v>
      </c>
      <c r="X19" s="429">
        <v>0</v>
      </c>
      <c r="Y19" s="429">
        <f aca="true" t="shared" si="15" ref="Y19:Y52">SUM(U19:X19)</f>
        <v>0</v>
      </c>
      <c r="Z19" s="429">
        <v>0</v>
      </c>
      <c r="AA19" s="429">
        <v>0</v>
      </c>
      <c r="AB19" s="429">
        <v>0</v>
      </c>
      <c r="AC19" s="429">
        <f aca="true" t="shared" si="16" ref="AC19:AC52">SUM(Z19:AB19)</f>
        <v>0</v>
      </c>
      <c r="AD19" s="429">
        <f t="shared" si="7"/>
        <v>0</v>
      </c>
      <c r="AE19" s="429">
        <f aca="true" t="shared" si="17" ref="AE19:AH52">SUM(V19)</f>
        <v>0</v>
      </c>
      <c r="AF19" s="429">
        <f t="shared" si="17"/>
        <v>0</v>
      </c>
      <c r="AG19" s="429">
        <f t="shared" si="17"/>
        <v>0</v>
      </c>
      <c r="AH19" s="429">
        <f t="shared" si="17"/>
        <v>0</v>
      </c>
    </row>
    <row r="20" spans="1:34" ht="21" customHeight="1">
      <c r="A20" s="583">
        <v>14</v>
      </c>
      <c r="B20" s="428" t="s">
        <v>12</v>
      </c>
      <c r="C20" s="429">
        <v>0</v>
      </c>
      <c r="D20" s="429">
        <v>13</v>
      </c>
      <c r="E20" s="429">
        <v>4</v>
      </c>
      <c r="F20" s="429">
        <v>0</v>
      </c>
      <c r="G20" s="429">
        <f t="shared" si="12"/>
        <v>17</v>
      </c>
      <c r="H20" s="429">
        <v>1</v>
      </c>
      <c r="I20" s="429">
        <v>0</v>
      </c>
      <c r="J20" s="429">
        <v>0</v>
      </c>
      <c r="K20" s="429">
        <f t="shared" si="13"/>
        <v>1</v>
      </c>
      <c r="L20" s="429">
        <v>0</v>
      </c>
      <c r="M20" s="429">
        <v>0</v>
      </c>
      <c r="N20" s="429">
        <v>0</v>
      </c>
      <c r="O20" s="429">
        <f t="shared" si="14"/>
        <v>0</v>
      </c>
      <c r="P20" s="429">
        <f t="shared" si="6"/>
        <v>0</v>
      </c>
      <c r="Q20" s="429">
        <f aca="true" t="shared" si="18" ref="Q20:T78">SUM(D20,H20,L20)</f>
        <v>14</v>
      </c>
      <c r="R20" s="429">
        <f t="shared" si="18"/>
        <v>4</v>
      </c>
      <c r="S20" s="429">
        <f t="shared" si="18"/>
        <v>0</v>
      </c>
      <c r="T20" s="429">
        <f t="shared" si="18"/>
        <v>18</v>
      </c>
      <c r="U20" s="429">
        <v>2</v>
      </c>
      <c r="V20" s="429">
        <v>1</v>
      </c>
      <c r="W20" s="429">
        <v>2</v>
      </c>
      <c r="X20" s="429">
        <v>0</v>
      </c>
      <c r="Y20" s="429">
        <f t="shared" si="15"/>
        <v>5</v>
      </c>
      <c r="Z20" s="429">
        <v>0</v>
      </c>
      <c r="AA20" s="429">
        <v>0</v>
      </c>
      <c r="AB20" s="429">
        <v>0</v>
      </c>
      <c r="AC20" s="429">
        <f t="shared" si="16"/>
        <v>0</v>
      </c>
      <c r="AD20" s="429">
        <f t="shared" si="7"/>
        <v>2</v>
      </c>
      <c r="AE20" s="429">
        <f t="shared" si="17"/>
        <v>1</v>
      </c>
      <c r="AF20" s="429">
        <f t="shared" si="17"/>
        <v>2</v>
      </c>
      <c r="AG20" s="429">
        <f t="shared" si="17"/>
        <v>0</v>
      </c>
      <c r="AH20" s="429">
        <f t="shared" si="17"/>
        <v>5</v>
      </c>
    </row>
    <row r="21" spans="1:34" ht="21" customHeight="1">
      <c r="A21" s="583">
        <v>15</v>
      </c>
      <c r="B21" s="428" t="s">
        <v>13</v>
      </c>
      <c r="C21" s="429">
        <v>0</v>
      </c>
      <c r="D21" s="429">
        <v>0</v>
      </c>
      <c r="E21" s="429">
        <v>0</v>
      </c>
      <c r="F21" s="429">
        <v>0</v>
      </c>
      <c r="G21" s="429">
        <f t="shared" si="12"/>
        <v>0</v>
      </c>
      <c r="H21" s="429">
        <v>0</v>
      </c>
      <c r="I21" s="429">
        <v>0</v>
      </c>
      <c r="J21" s="429">
        <v>0</v>
      </c>
      <c r="K21" s="429">
        <f t="shared" si="13"/>
        <v>0</v>
      </c>
      <c r="L21" s="429">
        <v>0</v>
      </c>
      <c r="M21" s="429">
        <v>0</v>
      </c>
      <c r="N21" s="429">
        <v>0</v>
      </c>
      <c r="O21" s="429">
        <f t="shared" si="14"/>
        <v>0</v>
      </c>
      <c r="P21" s="429">
        <f t="shared" si="6"/>
        <v>0</v>
      </c>
      <c r="Q21" s="429">
        <f t="shared" si="18"/>
        <v>0</v>
      </c>
      <c r="R21" s="429">
        <f t="shared" si="18"/>
        <v>0</v>
      </c>
      <c r="S21" s="429">
        <f t="shared" si="18"/>
        <v>0</v>
      </c>
      <c r="T21" s="429">
        <f t="shared" si="18"/>
        <v>0</v>
      </c>
      <c r="U21" s="429">
        <v>0</v>
      </c>
      <c r="V21" s="429">
        <v>2</v>
      </c>
      <c r="W21" s="429">
        <v>0</v>
      </c>
      <c r="X21" s="429">
        <v>0</v>
      </c>
      <c r="Y21" s="429">
        <f t="shared" si="15"/>
        <v>2</v>
      </c>
      <c r="Z21" s="429">
        <v>0</v>
      </c>
      <c r="AA21" s="429">
        <v>0</v>
      </c>
      <c r="AB21" s="429">
        <v>0</v>
      </c>
      <c r="AC21" s="429">
        <f t="shared" si="16"/>
        <v>0</v>
      </c>
      <c r="AD21" s="429">
        <f t="shared" si="7"/>
        <v>0</v>
      </c>
      <c r="AE21" s="429">
        <f t="shared" si="17"/>
        <v>2</v>
      </c>
      <c r="AF21" s="429">
        <f t="shared" si="17"/>
        <v>0</v>
      </c>
      <c r="AG21" s="429">
        <f t="shared" si="17"/>
        <v>0</v>
      </c>
      <c r="AH21" s="429">
        <f t="shared" si="17"/>
        <v>2</v>
      </c>
    </row>
    <row r="22" spans="1:34" ht="21" customHeight="1">
      <c r="A22" s="583">
        <v>16</v>
      </c>
      <c r="B22" s="428" t="s">
        <v>14</v>
      </c>
      <c r="C22" s="429">
        <v>0</v>
      </c>
      <c r="D22" s="429">
        <v>1</v>
      </c>
      <c r="E22" s="429">
        <v>0</v>
      </c>
      <c r="F22" s="429">
        <v>0</v>
      </c>
      <c r="G22" s="429">
        <f t="shared" si="12"/>
        <v>1</v>
      </c>
      <c r="H22" s="429">
        <v>0</v>
      </c>
      <c r="I22" s="429">
        <v>0</v>
      </c>
      <c r="J22" s="429">
        <v>0</v>
      </c>
      <c r="K22" s="429">
        <f t="shared" si="13"/>
        <v>0</v>
      </c>
      <c r="L22" s="429">
        <v>0</v>
      </c>
      <c r="M22" s="429">
        <v>0</v>
      </c>
      <c r="N22" s="429">
        <v>0</v>
      </c>
      <c r="O22" s="429">
        <f t="shared" si="14"/>
        <v>0</v>
      </c>
      <c r="P22" s="429">
        <f t="shared" si="6"/>
        <v>0</v>
      </c>
      <c r="Q22" s="429">
        <f t="shared" si="18"/>
        <v>1</v>
      </c>
      <c r="R22" s="429">
        <f t="shared" si="18"/>
        <v>0</v>
      </c>
      <c r="S22" s="429">
        <f t="shared" si="18"/>
        <v>0</v>
      </c>
      <c r="T22" s="429">
        <f t="shared" si="18"/>
        <v>1</v>
      </c>
      <c r="U22" s="429">
        <v>0</v>
      </c>
      <c r="V22" s="429">
        <v>0</v>
      </c>
      <c r="W22" s="429">
        <v>0</v>
      </c>
      <c r="X22" s="429">
        <v>0</v>
      </c>
      <c r="Y22" s="429">
        <f t="shared" si="15"/>
        <v>0</v>
      </c>
      <c r="Z22" s="429">
        <v>0</v>
      </c>
      <c r="AA22" s="429">
        <v>0</v>
      </c>
      <c r="AB22" s="429">
        <v>0</v>
      </c>
      <c r="AC22" s="429">
        <f t="shared" si="16"/>
        <v>0</v>
      </c>
      <c r="AD22" s="429">
        <f t="shared" si="7"/>
        <v>0</v>
      </c>
      <c r="AE22" s="429">
        <f t="shared" si="17"/>
        <v>0</v>
      </c>
      <c r="AF22" s="429">
        <f t="shared" si="17"/>
        <v>0</v>
      </c>
      <c r="AG22" s="429">
        <f t="shared" si="17"/>
        <v>0</v>
      </c>
      <c r="AH22" s="429">
        <f t="shared" si="17"/>
        <v>0</v>
      </c>
    </row>
    <row r="23" spans="1:34" ht="21" customHeight="1">
      <c r="A23" s="583">
        <v>17</v>
      </c>
      <c r="B23" s="430" t="s">
        <v>36</v>
      </c>
      <c r="C23" s="429">
        <v>0</v>
      </c>
      <c r="D23" s="429">
        <v>0</v>
      </c>
      <c r="E23" s="429">
        <v>5</v>
      </c>
      <c r="F23" s="429">
        <v>0</v>
      </c>
      <c r="G23" s="429">
        <f t="shared" si="12"/>
        <v>5</v>
      </c>
      <c r="H23" s="429">
        <v>0</v>
      </c>
      <c r="I23" s="429">
        <v>3</v>
      </c>
      <c r="J23" s="429">
        <v>0</v>
      </c>
      <c r="K23" s="429">
        <f t="shared" si="13"/>
        <v>3</v>
      </c>
      <c r="L23" s="429">
        <v>0</v>
      </c>
      <c r="M23" s="429">
        <v>0</v>
      </c>
      <c r="N23" s="429">
        <v>0</v>
      </c>
      <c r="O23" s="429">
        <f t="shared" si="14"/>
        <v>0</v>
      </c>
      <c r="P23" s="429">
        <f t="shared" si="6"/>
        <v>0</v>
      </c>
      <c r="Q23" s="429">
        <f t="shared" si="18"/>
        <v>0</v>
      </c>
      <c r="R23" s="429">
        <f t="shared" si="18"/>
        <v>8</v>
      </c>
      <c r="S23" s="429">
        <f t="shared" si="18"/>
        <v>0</v>
      </c>
      <c r="T23" s="429">
        <f t="shared" si="18"/>
        <v>8</v>
      </c>
      <c r="U23" s="429">
        <v>0</v>
      </c>
      <c r="V23" s="429">
        <v>0</v>
      </c>
      <c r="W23" s="429">
        <v>0</v>
      </c>
      <c r="X23" s="429">
        <v>0</v>
      </c>
      <c r="Y23" s="429">
        <f t="shared" si="15"/>
        <v>0</v>
      </c>
      <c r="Z23" s="429">
        <v>0</v>
      </c>
      <c r="AA23" s="429">
        <v>0</v>
      </c>
      <c r="AB23" s="429">
        <v>0</v>
      </c>
      <c r="AC23" s="429">
        <f t="shared" si="16"/>
        <v>0</v>
      </c>
      <c r="AD23" s="429">
        <f t="shared" si="7"/>
        <v>0</v>
      </c>
      <c r="AE23" s="429">
        <f t="shared" si="17"/>
        <v>0</v>
      </c>
      <c r="AF23" s="429">
        <f t="shared" si="17"/>
        <v>0</v>
      </c>
      <c r="AG23" s="429">
        <f t="shared" si="17"/>
        <v>0</v>
      </c>
      <c r="AH23" s="429">
        <f t="shared" si="17"/>
        <v>0</v>
      </c>
    </row>
    <row r="24" spans="1:34" ht="21" customHeight="1">
      <c r="A24" s="583">
        <v>18</v>
      </c>
      <c r="B24" s="431" t="s">
        <v>15</v>
      </c>
      <c r="C24" s="429">
        <v>0</v>
      </c>
      <c r="D24" s="429">
        <v>1</v>
      </c>
      <c r="E24" s="429">
        <v>14</v>
      </c>
      <c r="F24" s="429">
        <v>3</v>
      </c>
      <c r="G24" s="429">
        <f t="shared" si="12"/>
        <v>18</v>
      </c>
      <c r="H24" s="429">
        <v>1</v>
      </c>
      <c r="I24" s="429">
        <v>5</v>
      </c>
      <c r="J24" s="429">
        <v>2</v>
      </c>
      <c r="K24" s="429">
        <f t="shared" si="13"/>
        <v>8</v>
      </c>
      <c r="L24" s="429">
        <v>0</v>
      </c>
      <c r="M24" s="429">
        <v>1</v>
      </c>
      <c r="N24" s="429">
        <v>0</v>
      </c>
      <c r="O24" s="429">
        <f t="shared" si="14"/>
        <v>1</v>
      </c>
      <c r="P24" s="429">
        <f t="shared" si="6"/>
        <v>0</v>
      </c>
      <c r="Q24" s="429">
        <f t="shared" si="18"/>
        <v>2</v>
      </c>
      <c r="R24" s="429">
        <f t="shared" si="18"/>
        <v>20</v>
      </c>
      <c r="S24" s="429">
        <f t="shared" si="18"/>
        <v>5</v>
      </c>
      <c r="T24" s="429">
        <f t="shared" si="18"/>
        <v>27</v>
      </c>
      <c r="U24" s="429">
        <v>1</v>
      </c>
      <c r="V24" s="429">
        <v>6</v>
      </c>
      <c r="W24" s="429">
        <v>0</v>
      </c>
      <c r="X24" s="429">
        <v>0</v>
      </c>
      <c r="Y24" s="429">
        <f t="shared" si="15"/>
        <v>7</v>
      </c>
      <c r="Z24" s="429">
        <v>0</v>
      </c>
      <c r="AA24" s="429">
        <v>0</v>
      </c>
      <c r="AB24" s="429">
        <v>0</v>
      </c>
      <c r="AC24" s="429">
        <f t="shared" si="16"/>
        <v>0</v>
      </c>
      <c r="AD24" s="429">
        <f t="shared" si="7"/>
        <v>1</v>
      </c>
      <c r="AE24" s="429">
        <f t="shared" si="17"/>
        <v>6</v>
      </c>
      <c r="AF24" s="429">
        <f t="shared" si="17"/>
        <v>0</v>
      </c>
      <c r="AG24" s="429">
        <f t="shared" si="17"/>
        <v>0</v>
      </c>
      <c r="AH24" s="429">
        <f t="shared" si="17"/>
        <v>7</v>
      </c>
    </row>
    <row r="25" spans="1:34" ht="21" customHeight="1">
      <c r="A25" s="583">
        <v>19</v>
      </c>
      <c r="B25" s="428" t="s">
        <v>37</v>
      </c>
      <c r="C25" s="429">
        <v>0</v>
      </c>
      <c r="D25" s="429">
        <v>6</v>
      </c>
      <c r="E25" s="429">
        <v>9</v>
      </c>
      <c r="F25" s="429">
        <v>5</v>
      </c>
      <c r="G25" s="429">
        <f t="shared" si="12"/>
        <v>20</v>
      </c>
      <c r="H25" s="429">
        <v>0</v>
      </c>
      <c r="I25" s="429">
        <v>0</v>
      </c>
      <c r="J25" s="429">
        <v>2</v>
      </c>
      <c r="K25" s="429">
        <f t="shared" si="13"/>
        <v>2</v>
      </c>
      <c r="L25" s="429">
        <v>0</v>
      </c>
      <c r="M25" s="429">
        <v>0</v>
      </c>
      <c r="N25" s="429">
        <v>1</v>
      </c>
      <c r="O25" s="429">
        <f t="shared" si="14"/>
        <v>1</v>
      </c>
      <c r="P25" s="429">
        <f t="shared" si="6"/>
        <v>0</v>
      </c>
      <c r="Q25" s="429">
        <f t="shared" si="18"/>
        <v>6</v>
      </c>
      <c r="R25" s="429">
        <f t="shared" si="18"/>
        <v>9</v>
      </c>
      <c r="S25" s="429">
        <f t="shared" si="18"/>
        <v>8</v>
      </c>
      <c r="T25" s="429">
        <f t="shared" si="18"/>
        <v>23</v>
      </c>
      <c r="U25" s="429">
        <v>2</v>
      </c>
      <c r="V25" s="429">
        <v>4</v>
      </c>
      <c r="W25" s="429">
        <v>0</v>
      </c>
      <c r="X25" s="429">
        <v>0</v>
      </c>
      <c r="Y25" s="429">
        <f t="shared" si="15"/>
        <v>6</v>
      </c>
      <c r="Z25" s="429">
        <v>0</v>
      </c>
      <c r="AA25" s="429">
        <v>0</v>
      </c>
      <c r="AB25" s="429">
        <v>0</v>
      </c>
      <c r="AC25" s="429">
        <f t="shared" si="16"/>
        <v>0</v>
      </c>
      <c r="AD25" s="429">
        <f t="shared" si="7"/>
        <v>2</v>
      </c>
      <c r="AE25" s="429">
        <f t="shared" si="17"/>
        <v>4</v>
      </c>
      <c r="AF25" s="429">
        <f t="shared" si="17"/>
        <v>0</v>
      </c>
      <c r="AG25" s="429">
        <f t="shared" si="17"/>
        <v>0</v>
      </c>
      <c r="AH25" s="429">
        <f t="shared" si="17"/>
        <v>6</v>
      </c>
    </row>
    <row r="26" spans="1:34" ht="20.25" customHeight="1">
      <c r="A26" s="584"/>
      <c r="B26" s="433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581"/>
      <c r="Q26" s="434"/>
      <c r="R26" s="434"/>
      <c r="S26" s="434"/>
      <c r="T26" s="434"/>
      <c r="U26" s="434"/>
      <c r="V26" s="434"/>
      <c r="W26" s="434"/>
      <c r="X26" s="434"/>
      <c r="Y26" s="434"/>
      <c r="Z26" s="435" t="s">
        <v>329</v>
      </c>
      <c r="AA26" s="435"/>
      <c r="AB26" s="434"/>
      <c r="AC26" s="434"/>
      <c r="AD26" s="581"/>
      <c r="AE26" s="434"/>
      <c r="AF26" s="434"/>
      <c r="AG26" s="434"/>
      <c r="AH26" s="434"/>
    </row>
    <row r="27" spans="1:34" ht="21.75">
      <c r="A27" s="585">
        <v>20</v>
      </c>
      <c r="B27" s="436" t="s">
        <v>38</v>
      </c>
      <c r="C27" s="437">
        <v>0</v>
      </c>
      <c r="D27" s="437">
        <v>2</v>
      </c>
      <c r="E27" s="437">
        <v>3</v>
      </c>
      <c r="F27" s="437">
        <v>0</v>
      </c>
      <c r="G27" s="437">
        <f t="shared" si="12"/>
        <v>5</v>
      </c>
      <c r="H27" s="437">
        <v>0</v>
      </c>
      <c r="I27" s="437">
        <v>0</v>
      </c>
      <c r="J27" s="437">
        <v>0</v>
      </c>
      <c r="K27" s="437">
        <f t="shared" si="13"/>
        <v>0</v>
      </c>
      <c r="L27" s="437">
        <v>0</v>
      </c>
      <c r="M27" s="437">
        <v>0</v>
      </c>
      <c r="N27" s="437">
        <v>0</v>
      </c>
      <c r="O27" s="437">
        <f aca="true" t="shared" si="19" ref="O27:O42">SUM(L27:N27)</f>
        <v>0</v>
      </c>
      <c r="P27" s="437">
        <f t="shared" si="6"/>
        <v>0</v>
      </c>
      <c r="Q27" s="437">
        <f t="shared" si="18"/>
        <v>2</v>
      </c>
      <c r="R27" s="437">
        <f t="shared" si="18"/>
        <v>3</v>
      </c>
      <c r="S27" s="437">
        <f t="shared" si="18"/>
        <v>0</v>
      </c>
      <c r="T27" s="437">
        <f t="shared" si="18"/>
        <v>5</v>
      </c>
      <c r="U27" s="437">
        <v>0</v>
      </c>
      <c r="V27" s="437">
        <v>1</v>
      </c>
      <c r="W27" s="437">
        <v>0</v>
      </c>
      <c r="X27" s="437">
        <v>0</v>
      </c>
      <c r="Y27" s="437">
        <f t="shared" si="15"/>
        <v>1</v>
      </c>
      <c r="Z27" s="437">
        <v>0</v>
      </c>
      <c r="AA27" s="437">
        <v>0</v>
      </c>
      <c r="AB27" s="437">
        <v>0</v>
      </c>
      <c r="AC27" s="437">
        <f t="shared" si="16"/>
        <v>0</v>
      </c>
      <c r="AD27" s="437">
        <f t="shared" si="7"/>
        <v>0</v>
      </c>
      <c r="AE27" s="437">
        <f t="shared" si="17"/>
        <v>1</v>
      </c>
      <c r="AF27" s="437">
        <f t="shared" si="17"/>
        <v>0</v>
      </c>
      <c r="AG27" s="437">
        <f t="shared" si="17"/>
        <v>0</v>
      </c>
      <c r="AH27" s="437">
        <f t="shared" si="17"/>
        <v>1</v>
      </c>
    </row>
    <row r="28" spans="1:34" ht="21.75">
      <c r="A28" s="583">
        <v>21</v>
      </c>
      <c r="B28" s="428" t="s">
        <v>17</v>
      </c>
      <c r="C28" s="429">
        <v>0</v>
      </c>
      <c r="D28" s="429">
        <v>9</v>
      </c>
      <c r="E28" s="429">
        <v>5</v>
      </c>
      <c r="F28" s="429">
        <v>0</v>
      </c>
      <c r="G28" s="429">
        <f t="shared" si="12"/>
        <v>14</v>
      </c>
      <c r="H28" s="429">
        <v>0</v>
      </c>
      <c r="I28" s="429">
        <v>0</v>
      </c>
      <c r="J28" s="429">
        <v>0</v>
      </c>
      <c r="K28" s="429">
        <f t="shared" si="13"/>
        <v>0</v>
      </c>
      <c r="L28" s="429">
        <v>0</v>
      </c>
      <c r="M28" s="429">
        <v>0</v>
      </c>
      <c r="N28" s="429">
        <v>0</v>
      </c>
      <c r="O28" s="429">
        <f t="shared" si="19"/>
        <v>0</v>
      </c>
      <c r="P28" s="429">
        <f t="shared" si="6"/>
        <v>0</v>
      </c>
      <c r="Q28" s="429">
        <f t="shared" si="18"/>
        <v>9</v>
      </c>
      <c r="R28" s="429">
        <f t="shared" si="18"/>
        <v>5</v>
      </c>
      <c r="S28" s="429">
        <f t="shared" si="18"/>
        <v>0</v>
      </c>
      <c r="T28" s="429">
        <f t="shared" si="18"/>
        <v>14</v>
      </c>
      <c r="U28" s="429">
        <v>0</v>
      </c>
      <c r="V28" s="429">
        <v>0</v>
      </c>
      <c r="W28" s="429">
        <v>0</v>
      </c>
      <c r="X28" s="429">
        <v>0</v>
      </c>
      <c r="Y28" s="429">
        <f t="shared" si="15"/>
        <v>0</v>
      </c>
      <c r="Z28" s="429">
        <v>0</v>
      </c>
      <c r="AA28" s="429">
        <v>0</v>
      </c>
      <c r="AB28" s="429">
        <v>0</v>
      </c>
      <c r="AC28" s="429">
        <f t="shared" si="16"/>
        <v>0</v>
      </c>
      <c r="AD28" s="429">
        <f t="shared" si="7"/>
        <v>0</v>
      </c>
      <c r="AE28" s="429">
        <f t="shared" si="17"/>
        <v>0</v>
      </c>
      <c r="AF28" s="429">
        <f t="shared" si="17"/>
        <v>0</v>
      </c>
      <c r="AG28" s="429">
        <f t="shared" si="17"/>
        <v>0</v>
      </c>
      <c r="AH28" s="429">
        <f t="shared" si="17"/>
        <v>0</v>
      </c>
    </row>
    <row r="29" spans="1:34" ht="21.75">
      <c r="A29" s="583">
        <v>22</v>
      </c>
      <c r="B29" s="431" t="s">
        <v>39</v>
      </c>
      <c r="C29" s="429">
        <v>0</v>
      </c>
      <c r="D29" s="429">
        <v>0</v>
      </c>
      <c r="E29" s="429">
        <v>0</v>
      </c>
      <c r="F29" s="429">
        <v>0</v>
      </c>
      <c r="G29" s="429">
        <f t="shared" si="12"/>
        <v>0</v>
      </c>
      <c r="H29" s="429">
        <v>0</v>
      </c>
      <c r="I29" s="429">
        <v>0</v>
      </c>
      <c r="J29" s="429">
        <v>0</v>
      </c>
      <c r="K29" s="429">
        <f t="shared" si="13"/>
        <v>0</v>
      </c>
      <c r="L29" s="429">
        <v>0</v>
      </c>
      <c r="M29" s="429">
        <v>0</v>
      </c>
      <c r="N29" s="429">
        <v>0</v>
      </c>
      <c r="O29" s="429">
        <f t="shared" si="19"/>
        <v>0</v>
      </c>
      <c r="P29" s="429">
        <f t="shared" si="6"/>
        <v>0</v>
      </c>
      <c r="Q29" s="429">
        <f t="shared" si="18"/>
        <v>0</v>
      </c>
      <c r="R29" s="429">
        <f t="shared" si="18"/>
        <v>0</v>
      </c>
      <c r="S29" s="429">
        <f t="shared" si="18"/>
        <v>0</v>
      </c>
      <c r="T29" s="429">
        <f t="shared" si="18"/>
        <v>0</v>
      </c>
      <c r="U29" s="429">
        <v>0</v>
      </c>
      <c r="V29" s="429">
        <v>0</v>
      </c>
      <c r="W29" s="429">
        <v>0</v>
      </c>
      <c r="X29" s="429">
        <v>0</v>
      </c>
      <c r="Y29" s="429">
        <f t="shared" si="15"/>
        <v>0</v>
      </c>
      <c r="Z29" s="429">
        <v>0</v>
      </c>
      <c r="AA29" s="429">
        <v>0</v>
      </c>
      <c r="AB29" s="429">
        <v>0</v>
      </c>
      <c r="AC29" s="429">
        <f t="shared" si="16"/>
        <v>0</v>
      </c>
      <c r="AD29" s="429">
        <f t="shared" si="7"/>
        <v>0</v>
      </c>
      <c r="AE29" s="429">
        <f t="shared" si="17"/>
        <v>0</v>
      </c>
      <c r="AF29" s="429">
        <f t="shared" si="17"/>
        <v>0</v>
      </c>
      <c r="AG29" s="429">
        <f t="shared" si="17"/>
        <v>0</v>
      </c>
      <c r="AH29" s="429">
        <f t="shared" si="17"/>
        <v>0</v>
      </c>
    </row>
    <row r="30" spans="1:34" ht="21.75">
      <c r="A30" s="583">
        <v>23</v>
      </c>
      <c r="B30" s="428" t="s">
        <v>18</v>
      </c>
      <c r="C30" s="429">
        <v>0</v>
      </c>
      <c r="D30" s="429">
        <v>2</v>
      </c>
      <c r="E30" s="429">
        <v>3</v>
      </c>
      <c r="F30" s="429">
        <v>0</v>
      </c>
      <c r="G30" s="429">
        <f t="shared" si="12"/>
        <v>5</v>
      </c>
      <c r="H30" s="429">
        <v>0</v>
      </c>
      <c r="I30" s="429">
        <v>0</v>
      </c>
      <c r="J30" s="429">
        <v>0</v>
      </c>
      <c r="K30" s="429">
        <f t="shared" si="13"/>
        <v>0</v>
      </c>
      <c r="L30" s="429">
        <v>0</v>
      </c>
      <c r="M30" s="429">
        <v>0</v>
      </c>
      <c r="N30" s="429">
        <v>0</v>
      </c>
      <c r="O30" s="429">
        <f t="shared" si="19"/>
        <v>0</v>
      </c>
      <c r="P30" s="429">
        <f t="shared" si="6"/>
        <v>0</v>
      </c>
      <c r="Q30" s="429">
        <f t="shared" si="18"/>
        <v>2</v>
      </c>
      <c r="R30" s="429">
        <f t="shared" si="18"/>
        <v>3</v>
      </c>
      <c r="S30" s="429">
        <f t="shared" si="18"/>
        <v>0</v>
      </c>
      <c r="T30" s="429">
        <f t="shared" si="18"/>
        <v>5</v>
      </c>
      <c r="U30" s="429">
        <v>0</v>
      </c>
      <c r="V30" s="429">
        <v>3</v>
      </c>
      <c r="W30" s="429">
        <v>0</v>
      </c>
      <c r="X30" s="429">
        <v>0</v>
      </c>
      <c r="Y30" s="429">
        <f t="shared" si="15"/>
        <v>3</v>
      </c>
      <c r="Z30" s="429">
        <v>0</v>
      </c>
      <c r="AA30" s="429">
        <v>0</v>
      </c>
      <c r="AB30" s="429">
        <v>0</v>
      </c>
      <c r="AC30" s="429">
        <f t="shared" si="16"/>
        <v>0</v>
      </c>
      <c r="AD30" s="429">
        <f t="shared" si="7"/>
        <v>0</v>
      </c>
      <c r="AE30" s="429">
        <f t="shared" si="17"/>
        <v>3</v>
      </c>
      <c r="AF30" s="429">
        <f t="shared" si="17"/>
        <v>0</v>
      </c>
      <c r="AG30" s="429">
        <f t="shared" si="17"/>
        <v>0</v>
      </c>
      <c r="AH30" s="429">
        <f t="shared" si="17"/>
        <v>3</v>
      </c>
    </row>
    <row r="31" spans="1:34" ht="21.75">
      <c r="A31" s="583">
        <v>24</v>
      </c>
      <c r="B31" s="428" t="s">
        <v>19</v>
      </c>
      <c r="C31" s="429">
        <v>0</v>
      </c>
      <c r="D31" s="429">
        <v>0</v>
      </c>
      <c r="E31" s="429">
        <v>13</v>
      </c>
      <c r="F31" s="429">
        <v>0</v>
      </c>
      <c r="G31" s="429">
        <f t="shared" si="12"/>
        <v>13</v>
      </c>
      <c r="H31" s="429">
        <v>0</v>
      </c>
      <c r="I31" s="429">
        <v>0</v>
      </c>
      <c r="J31" s="429">
        <v>0</v>
      </c>
      <c r="K31" s="429">
        <f t="shared" si="13"/>
        <v>0</v>
      </c>
      <c r="L31" s="429">
        <v>0</v>
      </c>
      <c r="M31" s="429">
        <v>0</v>
      </c>
      <c r="N31" s="429">
        <v>0</v>
      </c>
      <c r="O31" s="429">
        <f t="shared" si="19"/>
        <v>0</v>
      </c>
      <c r="P31" s="429">
        <f t="shared" si="6"/>
        <v>0</v>
      </c>
      <c r="Q31" s="429">
        <f t="shared" si="18"/>
        <v>0</v>
      </c>
      <c r="R31" s="429">
        <f t="shared" si="18"/>
        <v>13</v>
      </c>
      <c r="S31" s="429">
        <f t="shared" si="18"/>
        <v>0</v>
      </c>
      <c r="T31" s="429">
        <f t="shared" si="18"/>
        <v>13</v>
      </c>
      <c r="U31" s="429">
        <v>0</v>
      </c>
      <c r="V31" s="429">
        <v>4</v>
      </c>
      <c r="W31" s="429">
        <v>0</v>
      </c>
      <c r="X31" s="429">
        <v>0</v>
      </c>
      <c r="Y31" s="429">
        <f t="shared" si="15"/>
        <v>4</v>
      </c>
      <c r="Z31" s="429">
        <v>0</v>
      </c>
      <c r="AA31" s="429">
        <v>0</v>
      </c>
      <c r="AB31" s="429">
        <v>0</v>
      </c>
      <c r="AC31" s="429">
        <f t="shared" si="16"/>
        <v>0</v>
      </c>
      <c r="AD31" s="429">
        <f t="shared" si="7"/>
        <v>0</v>
      </c>
      <c r="AE31" s="429">
        <f t="shared" si="17"/>
        <v>4</v>
      </c>
      <c r="AF31" s="429">
        <f t="shared" si="17"/>
        <v>0</v>
      </c>
      <c r="AG31" s="429">
        <f t="shared" si="17"/>
        <v>0</v>
      </c>
      <c r="AH31" s="429">
        <f t="shared" si="17"/>
        <v>4</v>
      </c>
    </row>
    <row r="32" spans="1:34" ht="21.75">
      <c r="A32" s="583">
        <v>25</v>
      </c>
      <c r="B32" s="428" t="s">
        <v>137</v>
      </c>
      <c r="C32" s="429">
        <v>0</v>
      </c>
      <c r="D32" s="429">
        <v>1</v>
      </c>
      <c r="E32" s="429">
        <v>7</v>
      </c>
      <c r="F32" s="429">
        <v>0</v>
      </c>
      <c r="G32" s="429">
        <f t="shared" si="12"/>
        <v>8</v>
      </c>
      <c r="H32" s="429">
        <v>0</v>
      </c>
      <c r="I32" s="429">
        <v>2</v>
      </c>
      <c r="J32" s="429">
        <v>1</v>
      </c>
      <c r="K32" s="429">
        <f t="shared" si="13"/>
        <v>3</v>
      </c>
      <c r="L32" s="429">
        <v>0</v>
      </c>
      <c r="M32" s="429">
        <v>0</v>
      </c>
      <c r="N32" s="429">
        <v>0</v>
      </c>
      <c r="O32" s="429">
        <f t="shared" si="19"/>
        <v>0</v>
      </c>
      <c r="P32" s="429">
        <f t="shared" si="6"/>
        <v>0</v>
      </c>
      <c r="Q32" s="429">
        <f t="shared" si="18"/>
        <v>1</v>
      </c>
      <c r="R32" s="429">
        <f t="shared" si="18"/>
        <v>9</v>
      </c>
      <c r="S32" s="429">
        <f t="shared" si="18"/>
        <v>1</v>
      </c>
      <c r="T32" s="429">
        <f t="shared" si="18"/>
        <v>11</v>
      </c>
      <c r="U32" s="429">
        <v>0</v>
      </c>
      <c r="V32" s="429">
        <v>0</v>
      </c>
      <c r="W32" s="429">
        <v>0</v>
      </c>
      <c r="X32" s="429">
        <v>0</v>
      </c>
      <c r="Y32" s="429">
        <f t="shared" si="15"/>
        <v>0</v>
      </c>
      <c r="Z32" s="429">
        <v>0</v>
      </c>
      <c r="AA32" s="429">
        <v>0</v>
      </c>
      <c r="AB32" s="429">
        <v>0</v>
      </c>
      <c r="AC32" s="429">
        <f t="shared" si="16"/>
        <v>0</v>
      </c>
      <c r="AD32" s="429">
        <f t="shared" si="7"/>
        <v>0</v>
      </c>
      <c r="AE32" s="429">
        <f t="shared" si="17"/>
        <v>0</v>
      </c>
      <c r="AF32" s="429">
        <f t="shared" si="17"/>
        <v>0</v>
      </c>
      <c r="AG32" s="429">
        <f t="shared" si="17"/>
        <v>0</v>
      </c>
      <c r="AH32" s="429">
        <f t="shared" si="17"/>
        <v>0</v>
      </c>
    </row>
    <row r="33" spans="1:34" ht="21.75">
      <c r="A33" s="583">
        <v>26</v>
      </c>
      <c r="B33" s="438" t="s">
        <v>40</v>
      </c>
      <c r="C33" s="429">
        <v>0</v>
      </c>
      <c r="D33" s="429">
        <v>2</v>
      </c>
      <c r="E33" s="429">
        <v>5</v>
      </c>
      <c r="F33" s="429">
        <v>0</v>
      </c>
      <c r="G33" s="429">
        <f t="shared" si="12"/>
        <v>7</v>
      </c>
      <c r="H33" s="429">
        <v>0</v>
      </c>
      <c r="I33" s="429">
        <v>2</v>
      </c>
      <c r="J33" s="429">
        <v>0</v>
      </c>
      <c r="K33" s="429">
        <f t="shared" si="13"/>
        <v>2</v>
      </c>
      <c r="L33" s="429">
        <v>0</v>
      </c>
      <c r="M33" s="429">
        <v>0</v>
      </c>
      <c r="N33" s="429">
        <v>0</v>
      </c>
      <c r="O33" s="429">
        <f t="shared" si="19"/>
        <v>0</v>
      </c>
      <c r="P33" s="429">
        <f t="shared" si="6"/>
        <v>0</v>
      </c>
      <c r="Q33" s="429">
        <f t="shared" si="18"/>
        <v>2</v>
      </c>
      <c r="R33" s="429">
        <f t="shared" si="18"/>
        <v>7</v>
      </c>
      <c r="S33" s="429">
        <f t="shared" si="18"/>
        <v>0</v>
      </c>
      <c r="T33" s="429">
        <f t="shared" si="18"/>
        <v>9</v>
      </c>
      <c r="U33" s="429">
        <v>0</v>
      </c>
      <c r="V33" s="429">
        <v>3</v>
      </c>
      <c r="W33" s="429">
        <v>0</v>
      </c>
      <c r="X33" s="429">
        <v>0</v>
      </c>
      <c r="Y33" s="429">
        <f t="shared" si="15"/>
        <v>3</v>
      </c>
      <c r="Z33" s="429">
        <v>0</v>
      </c>
      <c r="AA33" s="429">
        <v>0</v>
      </c>
      <c r="AB33" s="429">
        <v>0</v>
      </c>
      <c r="AC33" s="429">
        <f t="shared" si="16"/>
        <v>0</v>
      </c>
      <c r="AD33" s="429">
        <f t="shared" si="7"/>
        <v>0</v>
      </c>
      <c r="AE33" s="429">
        <f t="shared" si="17"/>
        <v>3</v>
      </c>
      <c r="AF33" s="429">
        <f t="shared" si="17"/>
        <v>0</v>
      </c>
      <c r="AG33" s="429">
        <f t="shared" si="17"/>
        <v>0</v>
      </c>
      <c r="AH33" s="429">
        <f t="shared" si="17"/>
        <v>3</v>
      </c>
    </row>
    <row r="34" spans="1:34" ht="21.75">
      <c r="A34" s="583">
        <v>27</v>
      </c>
      <c r="B34" s="430" t="s">
        <v>41</v>
      </c>
      <c r="C34" s="429">
        <v>0</v>
      </c>
      <c r="D34" s="429">
        <v>4</v>
      </c>
      <c r="E34" s="429">
        <v>11</v>
      </c>
      <c r="F34" s="429">
        <v>1</v>
      </c>
      <c r="G34" s="429">
        <f t="shared" si="12"/>
        <v>16</v>
      </c>
      <c r="H34" s="429">
        <v>0</v>
      </c>
      <c r="I34" s="429">
        <v>0</v>
      </c>
      <c r="J34" s="429">
        <v>1</v>
      </c>
      <c r="K34" s="429">
        <f t="shared" si="13"/>
        <v>1</v>
      </c>
      <c r="L34" s="429">
        <v>0</v>
      </c>
      <c r="M34" s="429">
        <v>0</v>
      </c>
      <c r="N34" s="429">
        <v>1</v>
      </c>
      <c r="O34" s="429">
        <f t="shared" si="19"/>
        <v>1</v>
      </c>
      <c r="P34" s="429">
        <f t="shared" si="6"/>
        <v>0</v>
      </c>
      <c r="Q34" s="429">
        <f t="shared" si="18"/>
        <v>4</v>
      </c>
      <c r="R34" s="429">
        <f t="shared" si="18"/>
        <v>11</v>
      </c>
      <c r="S34" s="429">
        <f t="shared" si="18"/>
        <v>3</v>
      </c>
      <c r="T34" s="429">
        <f t="shared" si="18"/>
        <v>18</v>
      </c>
      <c r="U34" s="429">
        <v>3</v>
      </c>
      <c r="V34" s="429">
        <v>2</v>
      </c>
      <c r="W34" s="429">
        <v>0</v>
      </c>
      <c r="X34" s="429">
        <v>0</v>
      </c>
      <c r="Y34" s="429">
        <f t="shared" si="15"/>
        <v>5</v>
      </c>
      <c r="Z34" s="429">
        <v>0</v>
      </c>
      <c r="AA34" s="429">
        <v>0</v>
      </c>
      <c r="AB34" s="429">
        <v>0</v>
      </c>
      <c r="AC34" s="429">
        <f t="shared" si="16"/>
        <v>0</v>
      </c>
      <c r="AD34" s="429">
        <f t="shared" si="7"/>
        <v>3</v>
      </c>
      <c r="AE34" s="429">
        <f t="shared" si="17"/>
        <v>2</v>
      </c>
      <c r="AF34" s="429">
        <f t="shared" si="17"/>
        <v>0</v>
      </c>
      <c r="AG34" s="429">
        <f t="shared" si="17"/>
        <v>0</v>
      </c>
      <c r="AH34" s="429">
        <f t="shared" si="17"/>
        <v>5</v>
      </c>
    </row>
    <row r="35" spans="1:34" ht="21.75">
      <c r="A35" s="583">
        <v>28</v>
      </c>
      <c r="B35" s="428" t="s">
        <v>42</v>
      </c>
      <c r="C35" s="429">
        <v>0</v>
      </c>
      <c r="D35" s="429">
        <v>1</v>
      </c>
      <c r="E35" s="429">
        <v>0</v>
      </c>
      <c r="F35" s="429">
        <v>0</v>
      </c>
      <c r="G35" s="429">
        <f t="shared" si="12"/>
        <v>1</v>
      </c>
      <c r="H35" s="429">
        <v>0</v>
      </c>
      <c r="I35" s="429">
        <v>0</v>
      </c>
      <c r="J35" s="429">
        <v>0</v>
      </c>
      <c r="K35" s="429">
        <f t="shared" si="13"/>
        <v>0</v>
      </c>
      <c r="L35" s="429">
        <v>0</v>
      </c>
      <c r="M35" s="429">
        <v>0</v>
      </c>
      <c r="N35" s="429">
        <v>0</v>
      </c>
      <c r="O35" s="429">
        <f t="shared" si="19"/>
        <v>0</v>
      </c>
      <c r="P35" s="429">
        <f t="shared" si="6"/>
        <v>0</v>
      </c>
      <c r="Q35" s="429">
        <f t="shared" si="18"/>
        <v>1</v>
      </c>
      <c r="R35" s="429">
        <f t="shared" si="18"/>
        <v>0</v>
      </c>
      <c r="S35" s="429">
        <f t="shared" si="18"/>
        <v>0</v>
      </c>
      <c r="T35" s="429">
        <f t="shared" si="18"/>
        <v>1</v>
      </c>
      <c r="U35" s="429">
        <v>0</v>
      </c>
      <c r="V35" s="429">
        <v>0</v>
      </c>
      <c r="W35" s="429">
        <v>0</v>
      </c>
      <c r="X35" s="429">
        <v>0</v>
      </c>
      <c r="Y35" s="429">
        <f t="shared" si="15"/>
        <v>0</v>
      </c>
      <c r="Z35" s="429">
        <v>0</v>
      </c>
      <c r="AA35" s="429">
        <v>0</v>
      </c>
      <c r="AB35" s="429">
        <v>0</v>
      </c>
      <c r="AC35" s="429">
        <f t="shared" si="16"/>
        <v>0</v>
      </c>
      <c r="AD35" s="429">
        <f t="shared" si="7"/>
        <v>0</v>
      </c>
      <c r="AE35" s="429">
        <f t="shared" si="17"/>
        <v>0</v>
      </c>
      <c r="AF35" s="429">
        <f t="shared" si="17"/>
        <v>0</v>
      </c>
      <c r="AG35" s="429">
        <f t="shared" si="17"/>
        <v>0</v>
      </c>
      <c r="AH35" s="429">
        <f t="shared" si="17"/>
        <v>0</v>
      </c>
    </row>
    <row r="36" spans="1:34" ht="21.75">
      <c r="A36" s="583">
        <v>29</v>
      </c>
      <c r="B36" s="439" t="s">
        <v>103</v>
      </c>
      <c r="C36" s="429">
        <v>0</v>
      </c>
      <c r="D36" s="429">
        <v>0</v>
      </c>
      <c r="E36" s="429">
        <v>0</v>
      </c>
      <c r="F36" s="429">
        <v>0</v>
      </c>
      <c r="G36" s="429">
        <f t="shared" si="12"/>
        <v>0</v>
      </c>
      <c r="H36" s="429">
        <v>0</v>
      </c>
      <c r="I36" s="429">
        <v>0</v>
      </c>
      <c r="J36" s="429">
        <v>0</v>
      </c>
      <c r="K36" s="429">
        <f t="shared" si="13"/>
        <v>0</v>
      </c>
      <c r="L36" s="429">
        <v>0</v>
      </c>
      <c r="M36" s="429">
        <v>0</v>
      </c>
      <c r="N36" s="429">
        <v>0</v>
      </c>
      <c r="O36" s="429">
        <f t="shared" si="19"/>
        <v>0</v>
      </c>
      <c r="P36" s="429">
        <f t="shared" si="6"/>
        <v>0</v>
      </c>
      <c r="Q36" s="429">
        <f t="shared" si="18"/>
        <v>0</v>
      </c>
      <c r="R36" s="429">
        <f t="shared" si="18"/>
        <v>0</v>
      </c>
      <c r="S36" s="429">
        <f t="shared" si="18"/>
        <v>0</v>
      </c>
      <c r="T36" s="429">
        <f t="shared" si="18"/>
        <v>0</v>
      </c>
      <c r="U36" s="429">
        <v>0</v>
      </c>
      <c r="V36" s="429">
        <v>0</v>
      </c>
      <c r="W36" s="429">
        <v>0</v>
      </c>
      <c r="X36" s="429">
        <v>0</v>
      </c>
      <c r="Y36" s="429">
        <f t="shared" si="15"/>
        <v>0</v>
      </c>
      <c r="Z36" s="429">
        <v>0</v>
      </c>
      <c r="AA36" s="429">
        <v>0</v>
      </c>
      <c r="AB36" s="429">
        <v>0</v>
      </c>
      <c r="AC36" s="429">
        <f t="shared" si="16"/>
        <v>0</v>
      </c>
      <c r="AD36" s="429">
        <f t="shared" si="7"/>
        <v>0</v>
      </c>
      <c r="AE36" s="429">
        <f t="shared" si="17"/>
        <v>0</v>
      </c>
      <c r="AF36" s="429">
        <f t="shared" si="17"/>
        <v>0</v>
      </c>
      <c r="AG36" s="429">
        <f t="shared" si="17"/>
        <v>0</v>
      </c>
      <c r="AH36" s="429">
        <f t="shared" si="17"/>
        <v>0</v>
      </c>
    </row>
    <row r="37" spans="1:34" ht="21.75">
      <c r="A37" s="583">
        <v>30</v>
      </c>
      <c r="B37" s="428" t="s">
        <v>310</v>
      </c>
      <c r="C37" s="255">
        <v>0</v>
      </c>
      <c r="D37" s="255">
        <v>0</v>
      </c>
      <c r="E37" s="255">
        <v>0</v>
      </c>
      <c r="F37" s="255">
        <v>0</v>
      </c>
      <c r="G37" s="429">
        <f t="shared" si="12"/>
        <v>0</v>
      </c>
      <c r="H37" s="255">
        <v>0</v>
      </c>
      <c r="I37" s="255">
        <v>0</v>
      </c>
      <c r="J37" s="255">
        <v>0</v>
      </c>
      <c r="K37" s="429">
        <f t="shared" si="13"/>
        <v>0</v>
      </c>
      <c r="L37" s="255">
        <v>0</v>
      </c>
      <c r="M37" s="255">
        <v>0</v>
      </c>
      <c r="N37" s="255">
        <v>0</v>
      </c>
      <c r="O37" s="429">
        <f t="shared" si="19"/>
        <v>0</v>
      </c>
      <c r="P37" s="429">
        <f t="shared" si="6"/>
        <v>0</v>
      </c>
      <c r="Q37" s="255">
        <f t="shared" si="18"/>
        <v>0</v>
      </c>
      <c r="R37" s="255">
        <f t="shared" si="18"/>
        <v>0</v>
      </c>
      <c r="S37" s="255">
        <f t="shared" si="18"/>
        <v>0</v>
      </c>
      <c r="T37" s="429">
        <f t="shared" si="18"/>
        <v>0</v>
      </c>
      <c r="U37" s="255">
        <v>0</v>
      </c>
      <c r="V37" s="255">
        <v>0</v>
      </c>
      <c r="W37" s="255">
        <v>0</v>
      </c>
      <c r="X37" s="255">
        <v>0</v>
      </c>
      <c r="Y37" s="429">
        <f t="shared" si="15"/>
        <v>0</v>
      </c>
      <c r="Z37" s="255">
        <v>0</v>
      </c>
      <c r="AA37" s="255">
        <v>0</v>
      </c>
      <c r="AB37" s="255">
        <v>0</v>
      </c>
      <c r="AC37" s="429">
        <f t="shared" si="16"/>
        <v>0</v>
      </c>
      <c r="AD37" s="429">
        <f t="shared" si="7"/>
        <v>0</v>
      </c>
      <c r="AE37" s="255">
        <f t="shared" si="17"/>
        <v>0</v>
      </c>
      <c r="AF37" s="255">
        <f t="shared" si="17"/>
        <v>0</v>
      </c>
      <c r="AG37" s="255">
        <f t="shared" si="17"/>
        <v>0</v>
      </c>
      <c r="AH37" s="429">
        <f t="shared" si="17"/>
        <v>0</v>
      </c>
    </row>
    <row r="38" spans="1:34" ht="21.75">
      <c r="A38" s="583">
        <v>31</v>
      </c>
      <c r="B38" s="428" t="s">
        <v>98</v>
      </c>
      <c r="C38" s="255">
        <v>0</v>
      </c>
      <c r="D38" s="255">
        <v>0</v>
      </c>
      <c r="E38" s="255">
        <v>0</v>
      </c>
      <c r="F38" s="255">
        <v>0</v>
      </c>
      <c r="G38" s="429">
        <f t="shared" si="12"/>
        <v>0</v>
      </c>
      <c r="H38" s="255">
        <v>0</v>
      </c>
      <c r="I38" s="255">
        <v>0</v>
      </c>
      <c r="J38" s="255">
        <v>0</v>
      </c>
      <c r="K38" s="429">
        <f t="shared" si="13"/>
        <v>0</v>
      </c>
      <c r="L38" s="255">
        <v>0</v>
      </c>
      <c r="M38" s="255">
        <v>0</v>
      </c>
      <c r="N38" s="255">
        <v>0</v>
      </c>
      <c r="O38" s="429">
        <f t="shared" si="19"/>
        <v>0</v>
      </c>
      <c r="P38" s="429">
        <f t="shared" si="6"/>
        <v>0</v>
      </c>
      <c r="Q38" s="255">
        <f t="shared" si="18"/>
        <v>0</v>
      </c>
      <c r="R38" s="255">
        <f t="shared" si="18"/>
        <v>0</v>
      </c>
      <c r="S38" s="255">
        <f t="shared" si="18"/>
        <v>0</v>
      </c>
      <c r="T38" s="429">
        <f t="shared" si="18"/>
        <v>0</v>
      </c>
      <c r="U38" s="255">
        <v>0</v>
      </c>
      <c r="V38" s="255">
        <v>0</v>
      </c>
      <c r="W38" s="255">
        <v>0</v>
      </c>
      <c r="X38" s="255">
        <v>0</v>
      </c>
      <c r="Y38" s="429">
        <f t="shared" si="15"/>
        <v>0</v>
      </c>
      <c r="Z38" s="255">
        <v>0</v>
      </c>
      <c r="AA38" s="255">
        <v>0</v>
      </c>
      <c r="AB38" s="255">
        <v>0</v>
      </c>
      <c r="AC38" s="429">
        <f t="shared" si="16"/>
        <v>0</v>
      </c>
      <c r="AD38" s="429">
        <f t="shared" si="7"/>
        <v>0</v>
      </c>
      <c r="AE38" s="255">
        <f t="shared" si="17"/>
        <v>0</v>
      </c>
      <c r="AF38" s="255">
        <f t="shared" si="17"/>
        <v>0</v>
      </c>
      <c r="AG38" s="255">
        <f t="shared" si="17"/>
        <v>0</v>
      </c>
      <c r="AH38" s="429">
        <f t="shared" si="17"/>
        <v>0</v>
      </c>
    </row>
    <row r="39" spans="1:34" ht="21.75">
      <c r="A39" s="583">
        <v>32</v>
      </c>
      <c r="B39" s="439" t="s">
        <v>102</v>
      </c>
      <c r="C39" s="255">
        <v>0</v>
      </c>
      <c r="D39" s="255">
        <v>0</v>
      </c>
      <c r="E39" s="255">
        <v>0</v>
      </c>
      <c r="F39" s="255">
        <v>0</v>
      </c>
      <c r="G39" s="429">
        <f t="shared" si="12"/>
        <v>0</v>
      </c>
      <c r="H39" s="255">
        <v>0</v>
      </c>
      <c r="I39" s="255">
        <v>0</v>
      </c>
      <c r="J39" s="255">
        <v>0</v>
      </c>
      <c r="K39" s="429">
        <f t="shared" si="13"/>
        <v>0</v>
      </c>
      <c r="L39" s="255">
        <v>0</v>
      </c>
      <c r="M39" s="255">
        <v>0</v>
      </c>
      <c r="N39" s="255">
        <v>0</v>
      </c>
      <c r="O39" s="429">
        <f t="shared" si="19"/>
        <v>0</v>
      </c>
      <c r="P39" s="429">
        <f t="shared" si="6"/>
        <v>0</v>
      </c>
      <c r="Q39" s="255">
        <f t="shared" si="18"/>
        <v>0</v>
      </c>
      <c r="R39" s="255">
        <f t="shared" si="18"/>
        <v>0</v>
      </c>
      <c r="S39" s="255">
        <f t="shared" si="18"/>
        <v>0</v>
      </c>
      <c r="T39" s="429">
        <f t="shared" si="18"/>
        <v>0</v>
      </c>
      <c r="U39" s="255">
        <v>0</v>
      </c>
      <c r="V39" s="255">
        <v>1</v>
      </c>
      <c r="W39" s="255">
        <v>0</v>
      </c>
      <c r="X39" s="255">
        <v>0</v>
      </c>
      <c r="Y39" s="429">
        <f t="shared" si="15"/>
        <v>1</v>
      </c>
      <c r="Z39" s="255">
        <v>0</v>
      </c>
      <c r="AA39" s="255">
        <v>0</v>
      </c>
      <c r="AB39" s="255">
        <v>0</v>
      </c>
      <c r="AC39" s="429">
        <f t="shared" si="16"/>
        <v>0</v>
      </c>
      <c r="AD39" s="429">
        <f t="shared" si="7"/>
        <v>0</v>
      </c>
      <c r="AE39" s="255">
        <f t="shared" si="17"/>
        <v>1</v>
      </c>
      <c r="AF39" s="255">
        <f t="shared" si="17"/>
        <v>0</v>
      </c>
      <c r="AG39" s="255">
        <f t="shared" si="17"/>
        <v>0</v>
      </c>
      <c r="AH39" s="429">
        <f t="shared" si="17"/>
        <v>1</v>
      </c>
    </row>
    <row r="40" spans="1:34" ht="21.75">
      <c r="A40" s="583">
        <v>33</v>
      </c>
      <c r="B40" s="430" t="s">
        <v>241</v>
      </c>
      <c r="C40" s="255">
        <v>0</v>
      </c>
      <c r="D40" s="255">
        <v>0</v>
      </c>
      <c r="E40" s="255">
        <v>0</v>
      </c>
      <c r="F40" s="255">
        <v>0</v>
      </c>
      <c r="G40" s="429">
        <f t="shared" si="12"/>
        <v>0</v>
      </c>
      <c r="H40" s="255">
        <v>0</v>
      </c>
      <c r="I40" s="255">
        <v>0</v>
      </c>
      <c r="J40" s="255">
        <v>0</v>
      </c>
      <c r="K40" s="429">
        <f t="shared" si="13"/>
        <v>0</v>
      </c>
      <c r="L40" s="255">
        <v>0</v>
      </c>
      <c r="M40" s="255">
        <v>0</v>
      </c>
      <c r="N40" s="255">
        <v>0</v>
      </c>
      <c r="O40" s="429">
        <f t="shared" si="19"/>
        <v>0</v>
      </c>
      <c r="P40" s="429">
        <f t="shared" si="6"/>
        <v>0</v>
      </c>
      <c r="Q40" s="255">
        <f t="shared" si="18"/>
        <v>0</v>
      </c>
      <c r="R40" s="255">
        <f t="shared" si="18"/>
        <v>0</v>
      </c>
      <c r="S40" s="255">
        <f t="shared" si="18"/>
        <v>0</v>
      </c>
      <c r="T40" s="429">
        <f t="shared" si="18"/>
        <v>0</v>
      </c>
      <c r="U40" s="255">
        <v>0</v>
      </c>
      <c r="V40" s="255">
        <v>0</v>
      </c>
      <c r="W40" s="255">
        <v>0</v>
      </c>
      <c r="X40" s="255">
        <v>0</v>
      </c>
      <c r="Y40" s="429">
        <f t="shared" si="15"/>
        <v>0</v>
      </c>
      <c r="Z40" s="255">
        <v>0</v>
      </c>
      <c r="AA40" s="255">
        <v>0</v>
      </c>
      <c r="AB40" s="255">
        <v>0</v>
      </c>
      <c r="AC40" s="429">
        <f t="shared" si="16"/>
        <v>0</v>
      </c>
      <c r="AD40" s="429">
        <f t="shared" si="7"/>
        <v>0</v>
      </c>
      <c r="AE40" s="255">
        <f t="shared" si="17"/>
        <v>0</v>
      </c>
      <c r="AF40" s="255">
        <f t="shared" si="17"/>
        <v>0</v>
      </c>
      <c r="AG40" s="255">
        <f t="shared" si="17"/>
        <v>0</v>
      </c>
      <c r="AH40" s="429">
        <f t="shared" si="17"/>
        <v>0</v>
      </c>
    </row>
    <row r="41" spans="1:34" ht="21.75">
      <c r="A41" s="583">
        <v>34</v>
      </c>
      <c r="B41" s="428" t="s">
        <v>120</v>
      </c>
      <c r="C41" s="255">
        <v>0</v>
      </c>
      <c r="D41" s="255">
        <v>0</v>
      </c>
      <c r="E41" s="255">
        <v>0</v>
      </c>
      <c r="F41" s="255">
        <v>0</v>
      </c>
      <c r="G41" s="429">
        <f t="shared" si="12"/>
        <v>0</v>
      </c>
      <c r="H41" s="255">
        <v>0</v>
      </c>
      <c r="I41" s="255">
        <v>0</v>
      </c>
      <c r="J41" s="255">
        <v>0</v>
      </c>
      <c r="K41" s="429">
        <f t="shared" si="13"/>
        <v>0</v>
      </c>
      <c r="L41" s="255">
        <v>0</v>
      </c>
      <c r="M41" s="255">
        <v>0</v>
      </c>
      <c r="N41" s="255">
        <v>0</v>
      </c>
      <c r="O41" s="429">
        <f t="shared" si="19"/>
        <v>0</v>
      </c>
      <c r="P41" s="429">
        <f t="shared" si="6"/>
        <v>0</v>
      </c>
      <c r="Q41" s="255">
        <f t="shared" si="18"/>
        <v>0</v>
      </c>
      <c r="R41" s="255">
        <f t="shared" si="18"/>
        <v>0</v>
      </c>
      <c r="S41" s="255">
        <f t="shared" si="18"/>
        <v>0</v>
      </c>
      <c r="T41" s="429">
        <f t="shared" si="18"/>
        <v>0</v>
      </c>
      <c r="U41" s="255">
        <v>0</v>
      </c>
      <c r="V41" s="255">
        <v>0</v>
      </c>
      <c r="W41" s="255">
        <v>0</v>
      </c>
      <c r="X41" s="255">
        <v>0</v>
      </c>
      <c r="Y41" s="429">
        <f t="shared" si="15"/>
        <v>0</v>
      </c>
      <c r="Z41" s="255">
        <v>0</v>
      </c>
      <c r="AA41" s="255">
        <v>0</v>
      </c>
      <c r="AB41" s="255">
        <v>0</v>
      </c>
      <c r="AC41" s="429">
        <f t="shared" si="16"/>
        <v>0</v>
      </c>
      <c r="AD41" s="429">
        <f t="shared" si="7"/>
        <v>0</v>
      </c>
      <c r="AE41" s="255">
        <f t="shared" si="17"/>
        <v>0</v>
      </c>
      <c r="AF41" s="255">
        <f t="shared" si="17"/>
        <v>0</v>
      </c>
      <c r="AG41" s="255">
        <f t="shared" si="17"/>
        <v>0</v>
      </c>
      <c r="AH41" s="429">
        <f t="shared" si="17"/>
        <v>0</v>
      </c>
    </row>
    <row r="42" spans="1:34" ht="21.75">
      <c r="A42" s="583">
        <v>35</v>
      </c>
      <c r="B42" s="428" t="s">
        <v>114</v>
      </c>
      <c r="C42" s="255">
        <v>0</v>
      </c>
      <c r="D42" s="255">
        <v>0</v>
      </c>
      <c r="E42" s="255">
        <v>0</v>
      </c>
      <c r="F42" s="255">
        <v>0</v>
      </c>
      <c r="G42" s="429">
        <f t="shared" si="12"/>
        <v>0</v>
      </c>
      <c r="H42" s="255">
        <v>0</v>
      </c>
      <c r="I42" s="255">
        <v>0</v>
      </c>
      <c r="J42" s="255">
        <v>0</v>
      </c>
      <c r="K42" s="429">
        <f t="shared" si="13"/>
        <v>0</v>
      </c>
      <c r="L42" s="255">
        <v>0</v>
      </c>
      <c r="M42" s="255">
        <v>0</v>
      </c>
      <c r="N42" s="255">
        <v>0</v>
      </c>
      <c r="O42" s="429">
        <f t="shared" si="19"/>
        <v>0</v>
      </c>
      <c r="P42" s="429">
        <f t="shared" si="6"/>
        <v>0</v>
      </c>
      <c r="Q42" s="255">
        <f t="shared" si="18"/>
        <v>0</v>
      </c>
      <c r="R42" s="255">
        <f t="shared" si="18"/>
        <v>0</v>
      </c>
      <c r="S42" s="255">
        <f t="shared" si="18"/>
        <v>0</v>
      </c>
      <c r="T42" s="429">
        <f t="shared" si="18"/>
        <v>0</v>
      </c>
      <c r="U42" s="255">
        <v>0</v>
      </c>
      <c r="V42" s="255">
        <v>0</v>
      </c>
      <c r="W42" s="255">
        <v>0</v>
      </c>
      <c r="X42" s="255">
        <v>0</v>
      </c>
      <c r="Y42" s="429">
        <f t="shared" si="15"/>
        <v>0</v>
      </c>
      <c r="Z42" s="255">
        <v>0</v>
      </c>
      <c r="AA42" s="255">
        <v>0</v>
      </c>
      <c r="AB42" s="255">
        <v>0</v>
      </c>
      <c r="AC42" s="429">
        <f t="shared" si="16"/>
        <v>0</v>
      </c>
      <c r="AD42" s="429">
        <f t="shared" si="7"/>
        <v>0</v>
      </c>
      <c r="AE42" s="255">
        <f t="shared" si="17"/>
        <v>0</v>
      </c>
      <c r="AF42" s="255">
        <f t="shared" si="17"/>
        <v>0</v>
      </c>
      <c r="AG42" s="255">
        <f t="shared" si="17"/>
        <v>0</v>
      </c>
      <c r="AH42" s="429">
        <f t="shared" si="17"/>
        <v>0</v>
      </c>
    </row>
    <row r="43" spans="1:34" ht="21.75">
      <c r="A43" s="583">
        <v>36</v>
      </c>
      <c r="B43" s="428" t="s">
        <v>121</v>
      </c>
      <c r="C43" s="255">
        <v>0</v>
      </c>
      <c r="D43" s="255">
        <v>0</v>
      </c>
      <c r="E43" s="255">
        <v>0</v>
      </c>
      <c r="F43" s="255">
        <v>0</v>
      </c>
      <c r="G43" s="429">
        <f t="shared" si="12"/>
        <v>0</v>
      </c>
      <c r="H43" s="255">
        <v>0</v>
      </c>
      <c r="I43" s="255">
        <v>0</v>
      </c>
      <c r="J43" s="255">
        <v>0</v>
      </c>
      <c r="K43" s="429">
        <f t="shared" si="13"/>
        <v>0</v>
      </c>
      <c r="L43" s="255">
        <v>0</v>
      </c>
      <c r="M43" s="255">
        <v>0</v>
      </c>
      <c r="N43" s="255">
        <v>0</v>
      </c>
      <c r="O43" s="429">
        <f aca="true" t="shared" si="20" ref="O43:O52">SUM(L43:N43)</f>
        <v>0</v>
      </c>
      <c r="P43" s="429">
        <f t="shared" si="6"/>
        <v>0</v>
      </c>
      <c r="Q43" s="255">
        <f t="shared" si="18"/>
        <v>0</v>
      </c>
      <c r="R43" s="255">
        <f t="shared" si="18"/>
        <v>0</v>
      </c>
      <c r="S43" s="255">
        <f t="shared" si="18"/>
        <v>0</v>
      </c>
      <c r="T43" s="429">
        <f t="shared" si="18"/>
        <v>0</v>
      </c>
      <c r="U43" s="255">
        <v>0</v>
      </c>
      <c r="V43" s="255">
        <v>0</v>
      </c>
      <c r="W43" s="255">
        <v>0</v>
      </c>
      <c r="X43" s="255">
        <v>0</v>
      </c>
      <c r="Y43" s="429">
        <f t="shared" si="15"/>
        <v>0</v>
      </c>
      <c r="Z43" s="255">
        <v>0</v>
      </c>
      <c r="AA43" s="255">
        <v>0</v>
      </c>
      <c r="AB43" s="255">
        <v>0</v>
      </c>
      <c r="AC43" s="429">
        <f t="shared" si="16"/>
        <v>0</v>
      </c>
      <c r="AD43" s="429">
        <f t="shared" si="7"/>
        <v>0</v>
      </c>
      <c r="AE43" s="255">
        <f t="shared" si="17"/>
        <v>0</v>
      </c>
      <c r="AF43" s="255">
        <f t="shared" si="17"/>
        <v>0</v>
      </c>
      <c r="AG43" s="255">
        <f t="shared" si="17"/>
        <v>0</v>
      </c>
      <c r="AH43" s="429">
        <f t="shared" si="17"/>
        <v>0</v>
      </c>
    </row>
    <row r="44" spans="1:34" ht="21.75">
      <c r="A44" s="583">
        <v>37</v>
      </c>
      <c r="B44" s="439" t="s">
        <v>247</v>
      </c>
      <c r="C44" s="255">
        <v>0</v>
      </c>
      <c r="D44" s="255">
        <v>0</v>
      </c>
      <c r="E44" s="255">
        <v>0</v>
      </c>
      <c r="F44" s="255">
        <v>0</v>
      </c>
      <c r="G44" s="429">
        <f t="shared" si="12"/>
        <v>0</v>
      </c>
      <c r="H44" s="255">
        <v>0</v>
      </c>
      <c r="I44" s="255">
        <v>0</v>
      </c>
      <c r="J44" s="255">
        <v>0</v>
      </c>
      <c r="K44" s="429">
        <f t="shared" si="13"/>
        <v>0</v>
      </c>
      <c r="L44" s="255">
        <v>0</v>
      </c>
      <c r="M44" s="255">
        <v>0</v>
      </c>
      <c r="N44" s="255">
        <v>0</v>
      </c>
      <c r="O44" s="429">
        <f t="shared" si="20"/>
        <v>0</v>
      </c>
      <c r="P44" s="429">
        <f t="shared" si="6"/>
        <v>0</v>
      </c>
      <c r="Q44" s="255">
        <f t="shared" si="18"/>
        <v>0</v>
      </c>
      <c r="R44" s="255">
        <f t="shared" si="18"/>
        <v>0</v>
      </c>
      <c r="S44" s="255">
        <f t="shared" si="18"/>
        <v>0</v>
      </c>
      <c r="T44" s="429">
        <f t="shared" si="18"/>
        <v>0</v>
      </c>
      <c r="U44" s="255">
        <v>0</v>
      </c>
      <c r="V44" s="255">
        <v>0</v>
      </c>
      <c r="W44" s="255">
        <v>0</v>
      </c>
      <c r="X44" s="255">
        <v>0</v>
      </c>
      <c r="Y44" s="429">
        <f t="shared" si="15"/>
        <v>0</v>
      </c>
      <c r="Z44" s="255">
        <v>0</v>
      </c>
      <c r="AA44" s="255">
        <v>0</v>
      </c>
      <c r="AB44" s="255">
        <v>0</v>
      </c>
      <c r="AC44" s="429">
        <f t="shared" si="16"/>
        <v>0</v>
      </c>
      <c r="AD44" s="429">
        <f t="shared" si="7"/>
        <v>0</v>
      </c>
      <c r="AE44" s="255">
        <f t="shared" si="17"/>
        <v>0</v>
      </c>
      <c r="AF44" s="255">
        <f t="shared" si="17"/>
        <v>0</v>
      </c>
      <c r="AG44" s="255">
        <f t="shared" si="17"/>
        <v>0</v>
      </c>
      <c r="AH44" s="429">
        <f t="shared" si="17"/>
        <v>0</v>
      </c>
    </row>
    <row r="45" spans="1:34" ht="21.75">
      <c r="A45" s="583">
        <v>38</v>
      </c>
      <c r="B45" s="428" t="s">
        <v>180</v>
      </c>
      <c r="C45" s="255">
        <v>0</v>
      </c>
      <c r="D45" s="255">
        <v>0</v>
      </c>
      <c r="E45" s="255">
        <v>0</v>
      </c>
      <c r="F45" s="255">
        <v>0</v>
      </c>
      <c r="G45" s="429">
        <f t="shared" si="12"/>
        <v>0</v>
      </c>
      <c r="H45" s="255">
        <v>0</v>
      </c>
      <c r="I45" s="255">
        <v>0</v>
      </c>
      <c r="J45" s="255">
        <v>0</v>
      </c>
      <c r="K45" s="429">
        <f t="shared" si="13"/>
        <v>0</v>
      </c>
      <c r="L45" s="255">
        <v>0</v>
      </c>
      <c r="M45" s="255">
        <v>0</v>
      </c>
      <c r="N45" s="255">
        <v>0</v>
      </c>
      <c r="O45" s="429">
        <f t="shared" si="20"/>
        <v>0</v>
      </c>
      <c r="P45" s="429">
        <f t="shared" si="6"/>
        <v>0</v>
      </c>
      <c r="Q45" s="255">
        <f t="shared" si="18"/>
        <v>0</v>
      </c>
      <c r="R45" s="255">
        <f t="shared" si="18"/>
        <v>0</v>
      </c>
      <c r="S45" s="255">
        <f t="shared" si="18"/>
        <v>0</v>
      </c>
      <c r="T45" s="429">
        <f t="shared" si="18"/>
        <v>0</v>
      </c>
      <c r="U45" s="255">
        <v>0</v>
      </c>
      <c r="V45" s="255">
        <v>0</v>
      </c>
      <c r="W45" s="255">
        <v>0</v>
      </c>
      <c r="X45" s="255">
        <v>0</v>
      </c>
      <c r="Y45" s="429">
        <f t="shared" si="15"/>
        <v>0</v>
      </c>
      <c r="Z45" s="255">
        <v>0</v>
      </c>
      <c r="AA45" s="255">
        <v>0</v>
      </c>
      <c r="AB45" s="255">
        <v>0</v>
      </c>
      <c r="AC45" s="429">
        <f t="shared" si="16"/>
        <v>0</v>
      </c>
      <c r="AD45" s="429">
        <f t="shared" si="7"/>
        <v>0</v>
      </c>
      <c r="AE45" s="255">
        <f t="shared" si="17"/>
        <v>0</v>
      </c>
      <c r="AF45" s="255">
        <f t="shared" si="17"/>
        <v>0</v>
      </c>
      <c r="AG45" s="255">
        <f t="shared" si="17"/>
        <v>0</v>
      </c>
      <c r="AH45" s="429">
        <f t="shared" si="17"/>
        <v>0</v>
      </c>
    </row>
    <row r="46" spans="1:34" ht="21.75">
      <c r="A46" s="583">
        <v>39</v>
      </c>
      <c r="B46" s="428" t="s">
        <v>181</v>
      </c>
      <c r="C46" s="255">
        <v>0</v>
      </c>
      <c r="D46" s="255">
        <v>0</v>
      </c>
      <c r="E46" s="255">
        <v>0</v>
      </c>
      <c r="F46" s="255">
        <v>0</v>
      </c>
      <c r="G46" s="429">
        <f t="shared" si="12"/>
        <v>0</v>
      </c>
      <c r="H46" s="255">
        <v>0</v>
      </c>
      <c r="I46" s="255">
        <v>0</v>
      </c>
      <c r="J46" s="255">
        <v>0</v>
      </c>
      <c r="K46" s="429">
        <f t="shared" si="13"/>
        <v>0</v>
      </c>
      <c r="L46" s="255">
        <v>0</v>
      </c>
      <c r="M46" s="255">
        <v>0</v>
      </c>
      <c r="N46" s="255">
        <v>0</v>
      </c>
      <c r="O46" s="429">
        <f t="shared" si="20"/>
        <v>0</v>
      </c>
      <c r="P46" s="429">
        <f t="shared" si="6"/>
        <v>0</v>
      </c>
      <c r="Q46" s="255">
        <f t="shared" si="18"/>
        <v>0</v>
      </c>
      <c r="R46" s="255">
        <f t="shared" si="18"/>
        <v>0</v>
      </c>
      <c r="S46" s="255">
        <f t="shared" si="18"/>
        <v>0</v>
      </c>
      <c r="T46" s="429">
        <f t="shared" si="18"/>
        <v>0</v>
      </c>
      <c r="U46" s="255">
        <v>0</v>
      </c>
      <c r="V46" s="255">
        <v>0</v>
      </c>
      <c r="W46" s="255">
        <v>0</v>
      </c>
      <c r="X46" s="255">
        <v>0</v>
      </c>
      <c r="Y46" s="429">
        <f t="shared" si="15"/>
        <v>0</v>
      </c>
      <c r="Z46" s="255">
        <v>0</v>
      </c>
      <c r="AA46" s="255">
        <v>0</v>
      </c>
      <c r="AB46" s="255">
        <v>0</v>
      </c>
      <c r="AC46" s="429">
        <f t="shared" si="16"/>
        <v>0</v>
      </c>
      <c r="AD46" s="429">
        <f t="shared" si="7"/>
        <v>0</v>
      </c>
      <c r="AE46" s="255">
        <f t="shared" si="17"/>
        <v>0</v>
      </c>
      <c r="AF46" s="255">
        <f t="shared" si="17"/>
        <v>0</v>
      </c>
      <c r="AG46" s="255">
        <f t="shared" si="17"/>
        <v>0</v>
      </c>
      <c r="AH46" s="429">
        <f t="shared" si="17"/>
        <v>0</v>
      </c>
    </row>
    <row r="47" spans="1:34" ht="21.75">
      <c r="A47" s="583">
        <v>40</v>
      </c>
      <c r="B47" s="428" t="s">
        <v>182</v>
      </c>
      <c r="C47" s="255">
        <v>0</v>
      </c>
      <c r="D47" s="255">
        <v>0</v>
      </c>
      <c r="E47" s="255">
        <v>0</v>
      </c>
      <c r="F47" s="255">
        <v>0</v>
      </c>
      <c r="G47" s="429">
        <f t="shared" si="12"/>
        <v>0</v>
      </c>
      <c r="H47" s="255">
        <v>0</v>
      </c>
      <c r="I47" s="255">
        <v>0</v>
      </c>
      <c r="J47" s="255">
        <v>0</v>
      </c>
      <c r="K47" s="429">
        <f t="shared" si="13"/>
        <v>0</v>
      </c>
      <c r="L47" s="255">
        <v>0</v>
      </c>
      <c r="M47" s="255">
        <v>0</v>
      </c>
      <c r="N47" s="255">
        <v>0</v>
      </c>
      <c r="O47" s="429">
        <f t="shared" si="20"/>
        <v>0</v>
      </c>
      <c r="P47" s="429">
        <f t="shared" si="6"/>
        <v>0</v>
      </c>
      <c r="Q47" s="255">
        <f t="shared" si="18"/>
        <v>0</v>
      </c>
      <c r="R47" s="255">
        <f t="shared" si="18"/>
        <v>0</v>
      </c>
      <c r="S47" s="255">
        <f t="shared" si="18"/>
        <v>0</v>
      </c>
      <c r="T47" s="429">
        <f t="shared" si="18"/>
        <v>0</v>
      </c>
      <c r="U47" s="255">
        <v>0</v>
      </c>
      <c r="V47" s="255">
        <v>0</v>
      </c>
      <c r="W47" s="255">
        <v>0</v>
      </c>
      <c r="X47" s="255">
        <v>0</v>
      </c>
      <c r="Y47" s="429">
        <f t="shared" si="15"/>
        <v>0</v>
      </c>
      <c r="Z47" s="255">
        <v>0</v>
      </c>
      <c r="AA47" s="255">
        <v>0</v>
      </c>
      <c r="AB47" s="255">
        <v>0</v>
      </c>
      <c r="AC47" s="429">
        <f t="shared" si="16"/>
        <v>0</v>
      </c>
      <c r="AD47" s="429">
        <f t="shared" si="7"/>
        <v>0</v>
      </c>
      <c r="AE47" s="255">
        <f t="shared" si="17"/>
        <v>0</v>
      </c>
      <c r="AF47" s="255">
        <f t="shared" si="17"/>
        <v>0</v>
      </c>
      <c r="AG47" s="255">
        <f t="shared" si="17"/>
        <v>0</v>
      </c>
      <c r="AH47" s="429">
        <f t="shared" si="17"/>
        <v>0</v>
      </c>
    </row>
    <row r="48" spans="1:34" ht="21.75">
      <c r="A48" s="583">
        <v>41</v>
      </c>
      <c r="B48" s="428" t="s">
        <v>162</v>
      </c>
      <c r="C48" s="429">
        <v>0</v>
      </c>
      <c r="D48" s="429">
        <v>6</v>
      </c>
      <c r="E48" s="429">
        <v>3</v>
      </c>
      <c r="F48" s="429">
        <v>0</v>
      </c>
      <c r="G48" s="429">
        <f t="shared" si="12"/>
        <v>9</v>
      </c>
      <c r="H48" s="429">
        <v>0</v>
      </c>
      <c r="I48" s="429">
        <v>0</v>
      </c>
      <c r="J48" s="429">
        <v>0</v>
      </c>
      <c r="K48" s="429">
        <f t="shared" si="13"/>
        <v>0</v>
      </c>
      <c r="L48" s="429">
        <v>0</v>
      </c>
      <c r="M48" s="429">
        <v>0</v>
      </c>
      <c r="N48" s="429">
        <v>0</v>
      </c>
      <c r="O48" s="429">
        <f t="shared" si="20"/>
        <v>0</v>
      </c>
      <c r="P48" s="429">
        <f t="shared" si="6"/>
        <v>0</v>
      </c>
      <c r="Q48" s="429">
        <f t="shared" si="18"/>
        <v>6</v>
      </c>
      <c r="R48" s="429">
        <f t="shared" si="18"/>
        <v>3</v>
      </c>
      <c r="S48" s="429">
        <f t="shared" si="18"/>
        <v>0</v>
      </c>
      <c r="T48" s="429">
        <f t="shared" si="18"/>
        <v>9</v>
      </c>
      <c r="U48" s="429">
        <v>0</v>
      </c>
      <c r="V48" s="429">
        <v>3</v>
      </c>
      <c r="W48" s="429">
        <v>1</v>
      </c>
      <c r="X48" s="429">
        <v>0</v>
      </c>
      <c r="Y48" s="429">
        <f t="shared" si="15"/>
        <v>4</v>
      </c>
      <c r="Z48" s="429">
        <v>0</v>
      </c>
      <c r="AA48" s="429">
        <v>0</v>
      </c>
      <c r="AB48" s="429">
        <v>0</v>
      </c>
      <c r="AC48" s="429">
        <f t="shared" si="16"/>
        <v>0</v>
      </c>
      <c r="AD48" s="429">
        <f t="shared" si="7"/>
        <v>0</v>
      </c>
      <c r="AE48" s="429">
        <f t="shared" si="17"/>
        <v>3</v>
      </c>
      <c r="AF48" s="429">
        <f t="shared" si="17"/>
        <v>1</v>
      </c>
      <c r="AG48" s="429">
        <f t="shared" si="17"/>
        <v>0</v>
      </c>
      <c r="AH48" s="429">
        <f t="shared" si="17"/>
        <v>4</v>
      </c>
    </row>
    <row r="49" spans="1:34" ht="21.75">
      <c r="A49" s="583">
        <v>42</v>
      </c>
      <c r="B49" s="428" t="s">
        <v>163</v>
      </c>
      <c r="C49" s="429">
        <v>0</v>
      </c>
      <c r="D49" s="429">
        <v>9</v>
      </c>
      <c r="E49" s="429">
        <v>3</v>
      </c>
      <c r="F49" s="429">
        <v>0</v>
      </c>
      <c r="G49" s="429">
        <f t="shared" si="12"/>
        <v>12</v>
      </c>
      <c r="H49" s="429">
        <v>0</v>
      </c>
      <c r="I49" s="429">
        <v>0</v>
      </c>
      <c r="J49" s="429">
        <v>0</v>
      </c>
      <c r="K49" s="429">
        <f t="shared" si="13"/>
        <v>0</v>
      </c>
      <c r="L49" s="429">
        <v>0</v>
      </c>
      <c r="M49" s="429">
        <v>0</v>
      </c>
      <c r="N49" s="429">
        <v>0</v>
      </c>
      <c r="O49" s="429">
        <f t="shared" si="20"/>
        <v>0</v>
      </c>
      <c r="P49" s="429">
        <f t="shared" si="6"/>
        <v>0</v>
      </c>
      <c r="Q49" s="429">
        <f t="shared" si="18"/>
        <v>9</v>
      </c>
      <c r="R49" s="429">
        <f t="shared" si="18"/>
        <v>3</v>
      </c>
      <c r="S49" s="429">
        <f t="shared" si="18"/>
        <v>0</v>
      </c>
      <c r="T49" s="429">
        <f t="shared" si="18"/>
        <v>12</v>
      </c>
      <c r="U49" s="429">
        <v>0</v>
      </c>
      <c r="V49" s="429">
        <v>1</v>
      </c>
      <c r="W49" s="429">
        <v>0</v>
      </c>
      <c r="X49" s="429">
        <v>0</v>
      </c>
      <c r="Y49" s="429">
        <f t="shared" si="15"/>
        <v>1</v>
      </c>
      <c r="Z49" s="429">
        <v>0</v>
      </c>
      <c r="AA49" s="429">
        <v>0</v>
      </c>
      <c r="AB49" s="429">
        <v>0</v>
      </c>
      <c r="AC49" s="429">
        <f t="shared" si="16"/>
        <v>0</v>
      </c>
      <c r="AD49" s="429">
        <f t="shared" si="7"/>
        <v>0</v>
      </c>
      <c r="AE49" s="429">
        <f t="shared" si="17"/>
        <v>1</v>
      </c>
      <c r="AF49" s="429">
        <f t="shared" si="17"/>
        <v>0</v>
      </c>
      <c r="AG49" s="429">
        <f t="shared" si="17"/>
        <v>0</v>
      </c>
      <c r="AH49" s="429">
        <f t="shared" si="17"/>
        <v>1</v>
      </c>
    </row>
    <row r="50" spans="1:34" ht="21.75">
      <c r="A50" s="583">
        <v>43</v>
      </c>
      <c r="B50" s="428" t="s">
        <v>164</v>
      </c>
      <c r="C50" s="255">
        <v>0</v>
      </c>
      <c r="D50" s="255">
        <v>0</v>
      </c>
      <c r="E50" s="255">
        <v>0</v>
      </c>
      <c r="F50" s="255">
        <v>0</v>
      </c>
      <c r="G50" s="429">
        <f t="shared" si="12"/>
        <v>0</v>
      </c>
      <c r="H50" s="255">
        <v>0</v>
      </c>
      <c r="I50" s="255">
        <v>0</v>
      </c>
      <c r="J50" s="255">
        <v>0</v>
      </c>
      <c r="K50" s="429">
        <f t="shared" si="13"/>
        <v>0</v>
      </c>
      <c r="L50" s="255">
        <v>0</v>
      </c>
      <c r="M50" s="255">
        <v>0</v>
      </c>
      <c r="N50" s="255">
        <v>0</v>
      </c>
      <c r="O50" s="429">
        <f t="shared" si="20"/>
        <v>0</v>
      </c>
      <c r="P50" s="429">
        <f t="shared" si="6"/>
        <v>0</v>
      </c>
      <c r="Q50" s="255">
        <f t="shared" si="18"/>
        <v>0</v>
      </c>
      <c r="R50" s="255">
        <f t="shared" si="18"/>
        <v>0</v>
      </c>
      <c r="S50" s="255">
        <f t="shared" si="18"/>
        <v>0</v>
      </c>
      <c r="T50" s="429">
        <f t="shared" si="18"/>
        <v>0</v>
      </c>
      <c r="U50" s="255">
        <v>0</v>
      </c>
      <c r="V50" s="255">
        <v>0</v>
      </c>
      <c r="W50" s="255">
        <v>0</v>
      </c>
      <c r="X50" s="255">
        <v>0</v>
      </c>
      <c r="Y50" s="429">
        <f t="shared" si="15"/>
        <v>0</v>
      </c>
      <c r="Z50" s="255">
        <v>0</v>
      </c>
      <c r="AA50" s="255">
        <v>0</v>
      </c>
      <c r="AB50" s="255">
        <v>0</v>
      </c>
      <c r="AC50" s="429">
        <f t="shared" si="16"/>
        <v>0</v>
      </c>
      <c r="AD50" s="429">
        <f t="shared" si="7"/>
        <v>0</v>
      </c>
      <c r="AE50" s="255">
        <f t="shared" si="17"/>
        <v>0</v>
      </c>
      <c r="AF50" s="255">
        <f t="shared" si="17"/>
        <v>0</v>
      </c>
      <c r="AG50" s="255">
        <f t="shared" si="17"/>
        <v>0</v>
      </c>
      <c r="AH50" s="429">
        <f t="shared" si="17"/>
        <v>0</v>
      </c>
    </row>
    <row r="51" spans="1:34" ht="21.75">
      <c r="A51" s="583">
        <v>44</v>
      </c>
      <c r="B51" s="428" t="s">
        <v>165</v>
      </c>
      <c r="C51" s="429">
        <v>0</v>
      </c>
      <c r="D51" s="429">
        <v>3</v>
      </c>
      <c r="E51" s="429">
        <v>0</v>
      </c>
      <c r="F51" s="429">
        <v>0</v>
      </c>
      <c r="G51" s="429">
        <f t="shared" si="12"/>
        <v>3</v>
      </c>
      <c r="H51" s="429">
        <v>0</v>
      </c>
      <c r="I51" s="429">
        <v>0</v>
      </c>
      <c r="J51" s="429">
        <v>0</v>
      </c>
      <c r="K51" s="429">
        <f t="shared" si="13"/>
        <v>0</v>
      </c>
      <c r="L51" s="429">
        <v>0</v>
      </c>
      <c r="M51" s="429">
        <v>0</v>
      </c>
      <c r="N51" s="429">
        <v>0</v>
      </c>
      <c r="O51" s="429">
        <f t="shared" si="20"/>
        <v>0</v>
      </c>
      <c r="P51" s="429">
        <f t="shared" si="6"/>
        <v>0</v>
      </c>
      <c r="Q51" s="429">
        <f t="shared" si="18"/>
        <v>3</v>
      </c>
      <c r="R51" s="429">
        <f t="shared" si="18"/>
        <v>0</v>
      </c>
      <c r="S51" s="429">
        <f t="shared" si="18"/>
        <v>0</v>
      </c>
      <c r="T51" s="429">
        <f t="shared" si="18"/>
        <v>3</v>
      </c>
      <c r="U51" s="429">
        <v>3</v>
      </c>
      <c r="V51" s="429">
        <v>1</v>
      </c>
      <c r="W51" s="429">
        <v>0</v>
      </c>
      <c r="X51" s="429">
        <v>0</v>
      </c>
      <c r="Y51" s="429">
        <f t="shared" si="15"/>
        <v>4</v>
      </c>
      <c r="Z51" s="429">
        <v>0</v>
      </c>
      <c r="AA51" s="429">
        <v>0</v>
      </c>
      <c r="AB51" s="429">
        <v>0</v>
      </c>
      <c r="AC51" s="429">
        <f t="shared" si="16"/>
        <v>0</v>
      </c>
      <c r="AD51" s="429">
        <f t="shared" si="7"/>
        <v>3</v>
      </c>
      <c r="AE51" s="429">
        <f t="shared" si="17"/>
        <v>1</v>
      </c>
      <c r="AF51" s="429">
        <f t="shared" si="17"/>
        <v>0</v>
      </c>
      <c r="AG51" s="429">
        <f t="shared" si="17"/>
        <v>0</v>
      </c>
      <c r="AH51" s="429">
        <f t="shared" si="17"/>
        <v>4</v>
      </c>
    </row>
    <row r="52" spans="1:34" ht="21.75">
      <c r="A52" s="583">
        <v>45</v>
      </c>
      <c r="B52" s="428" t="s">
        <v>8</v>
      </c>
      <c r="C52" s="429">
        <v>0</v>
      </c>
      <c r="D52" s="429">
        <v>0</v>
      </c>
      <c r="E52" s="429">
        <v>0</v>
      </c>
      <c r="F52" s="429">
        <v>0</v>
      </c>
      <c r="G52" s="429">
        <f t="shared" si="12"/>
        <v>0</v>
      </c>
      <c r="H52" s="429">
        <v>0</v>
      </c>
      <c r="I52" s="429">
        <v>0</v>
      </c>
      <c r="J52" s="429">
        <v>0</v>
      </c>
      <c r="K52" s="429">
        <f t="shared" si="13"/>
        <v>0</v>
      </c>
      <c r="L52" s="429">
        <v>0</v>
      </c>
      <c r="M52" s="429">
        <v>0</v>
      </c>
      <c r="N52" s="429">
        <v>0</v>
      </c>
      <c r="O52" s="429">
        <f t="shared" si="20"/>
        <v>0</v>
      </c>
      <c r="P52" s="429">
        <f t="shared" si="6"/>
        <v>0</v>
      </c>
      <c r="Q52" s="429">
        <f t="shared" si="18"/>
        <v>0</v>
      </c>
      <c r="R52" s="429">
        <f t="shared" si="18"/>
        <v>0</v>
      </c>
      <c r="S52" s="429">
        <f t="shared" si="18"/>
        <v>0</v>
      </c>
      <c r="T52" s="429">
        <f t="shared" si="18"/>
        <v>0</v>
      </c>
      <c r="U52" s="429">
        <v>0</v>
      </c>
      <c r="V52" s="429">
        <v>0</v>
      </c>
      <c r="W52" s="429">
        <v>0</v>
      </c>
      <c r="X52" s="429">
        <v>0</v>
      </c>
      <c r="Y52" s="429">
        <f t="shared" si="15"/>
        <v>0</v>
      </c>
      <c r="Z52" s="429">
        <v>0</v>
      </c>
      <c r="AA52" s="429">
        <v>0</v>
      </c>
      <c r="AB52" s="429">
        <v>0</v>
      </c>
      <c r="AC52" s="429">
        <f t="shared" si="16"/>
        <v>0</v>
      </c>
      <c r="AD52" s="429">
        <f t="shared" si="7"/>
        <v>0</v>
      </c>
      <c r="AE52" s="429">
        <f t="shared" si="17"/>
        <v>0</v>
      </c>
      <c r="AF52" s="429">
        <f t="shared" si="17"/>
        <v>0</v>
      </c>
      <c r="AG52" s="429">
        <f t="shared" si="17"/>
        <v>0</v>
      </c>
      <c r="AH52" s="429">
        <f t="shared" si="17"/>
        <v>0</v>
      </c>
    </row>
    <row r="53" spans="1:34" ht="21.75">
      <c r="A53" s="583">
        <v>46</v>
      </c>
      <c r="B53" s="428" t="s">
        <v>166</v>
      </c>
      <c r="C53" s="429">
        <v>0</v>
      </c>
      <c r="D53" s="429">
        <v>0</v>
      </c>
      <c r="E53" s="429">
        <v>0</v>
      </c>
      <c r="F53" s="429">
        <v>0</v>
      </c>
      <c r="G53" s="429">
        <v>0</v>
      </c>
      <c r="H53" s="429">
        <v>0</v>
      </c>
      <c r="I53" s="429">
        <v>0</v>
      </c>
      <c r="J53" s="429">
        <v>0</v>
      </c>
      <c r="K53" s="429">
        <v>0</v>
      </c>
      <c r="L53" s="429">
        <v>0</v>
      </c>
      <c r="M53" s="429">
        <v>0</v>
      </c>
      <c r="N53" s="429">
        <v>0</v>
      </c>
      <c r="O53" s="429">
        <v>0</v>
      </c>
      <c r="P53" s="429">
        <f t="shared" si="6"/>
        <v>0</v>
      </c>
      <c r="Q53" s="429">
        <v>0</v>
      </c>
      <c r="R53" s="429">
        <v>0</v>
      </c>
      <c r="S53" s="429">
        <v>0</v>
      </c>
      <c r="T53" s="429">
        <v>0</v>
      </c>
      <c r="U53" s="429">
        <v>0</v>
      </c>
      <c r="V53" s="429">
        <v>0</v>
      </c>
      <c r="W53" s="429">
        <v>0</v>
      </c>
      <c r="X53" s="429">
        <v>0</v>
      </c>
      <c r="Y53" s="429">
        <v>0</v>
      </c>
      <c r="Z53" s="429">
        <v>0</v>
      </c>
      <c r="AA53" s="429">
        <v>0</v>
      </c>
      <c r="AB53" s="429">
        <v>0</v>
      </c>
      <c r="AC53" s="429">
        <v>0</v>
      </c>
      <c r="AD53" s="429">
        <f t="shared" si="7"/>
        <v>0</v>
      </c>
      <c r="AE53" s="429">
        <v>0</v>
      </c>
      <c r="AF53" s="429">
        <v>0</v>
      </c>
      <c r="AG53" s="429">
        <v>0</v>
      </c>
      <c r="AH53" s="429">
        <v>0</v>
      </c>
    </row>
    <row r="54" spans="1:34" ht="25.5" customHeight="1">
      <c r="A54" s="583">
        <v>47</v>
      </c>
      <c r="B54" s="440" t="s">
        <v>293</v>
      </c>
      <c r="C54" s="429">
        <v>0</v>
      </c>
      <c r="D54" s="429">
        <v>0</v>
      </c>
      <c r="E54" s="429">
        <v>0</v>
      </c>
      <c r="F54" s="429">
        <v>0</v>
      </c>
      <c r="G54" s="429">
        <f aca="true" t="shared" si="21" ref="G54:G78">SUM(C54:F54)</f>
        <v>0</v>
      </c>
      <c r="H54" s="429">
        <v>0</v>
      </c>
      <c r="I54" s="429">
        <v>0</v>
      </c>
      <c r="J54" s="429">
        <v>0</v>
      </c>
      <c r="K54" s="429">
        <f aca="true" t="shared" si="22" ref="K54:K78">SUM(H54:J54)</f>
        <v>0</v>
      </c>
      <c r="L54" s="429">
        <v>0</v>
      </c>
      <c r="M54" s="429">
        <v>0</v>
      </c>
      <c r="N54" s="429">
        <v>0</v>
      </c>
      <c r="O54" s="429">
        <f aca="true" t="shared" si="23" ref="O54:O78">SUM(L54:N54)</f>
        <v>0</v>
      </c>
      <c r="P54" s="429">
        <f t="shared" si="6"/>
        <v>0</v>
      </c>
      <c r="Q54" s="429">
        <f t="shared" si="18"/>
        <v>0</v>
      </c>
      <c r="R54" s="429">
        <f t="shared" si="18"/>
        <v>0</v>
      </c>
      <c r="S54" s="429">
        <f t="shared" si="18"/>
        <v>0</v>
      </c>
      <c r="T54" s="429">
        <f t="shared" si="18"/>
        <v>0</v>
      </c>
      <c r="U54" s="429">
        <v>0</v>
      </c>
      <c r="V54" s="429">
        <v>0</v>
      </c>
      <c r="W54" s="429">
        <v>0</v>
      </c>
      <c r="X54" s="429">
        <v>0</v>
      </c>
      <c r="Y54" s="429">
        <f aca="true" t="shared" si="24" ref="Y54:Y78">SUM(U54:X54)</f>
        <v>0</v>
      </c>
      <c r="Z54" s="429">
        <v>0</v>
      </c>
      <c r="AA54" s="429">
        <v>0</v>
      </c>
      <c r="AB54" s="429">
        <v>0</v>
      </c>
      <c r="AC54" s="429">
        <f aca="true" t="shared" si="25" ref="AC54:AC78">SUM(Z54:AB54)</f>
        <v>0</v>
      </c>
      <c r="AD54" s="429">
        <f t="shared" si="7"/>
        <v>0</v>
      </c>
      <c r="AE54" s="429">
        <f aca="true" t="shared" si="26" ref="AE54:AH78">SUM(V54)</f>
        <v>0</v>
      </c>
      <c r="AF54" s="429">
        <f t="shared" si="26"/>
        <v>0</v>
      </c>
      <c r="AG54" s="429">
        <f t="shared" si="26"/>
        <v>0</v>
      </c>
      <c r="AH54" s="429">
        <f t="shared" si="26"/>
        <v>0</v>
      </c>
    </row>
    <row r="55" spans="1:34" ht="21.75">
      <c r="A55" s="583">
        <v>48</v>
      </c>
      <c r="B55" s="441" t="s">
        <v>294</v>
      </c>
      <c r="C55" s="429">
        <v>0</v>
      </c>
      <c r="D55" s="429">
        <v>0</v>
      </c>
      <c r="E55" s="429">
        <v>0</v>
      </c>
      <c r="F55" s="429">
        <v>0</v>
      </c>
      <c r="G55" s="429">
        <f t="shared" si="21"/>
        <v>0</v>
      </c>
      <c r="H55" s="429">
        <v>0</v>
      </c>
      <c r="I55" s="429">
        <v>0</v>
      </c>
      <c r="J55" s="429">
        <v>0</v>
      </c>
      <c r="K55" s="429">
        <f t="shared" si="22"/>
        <v>0</v>
      </c>
      <c r="L55" s="429">
        <v>0</v>
      </c>
      <c r="M55" s="429">
        <v>0</v>
      </c>
      <c r="N55" s="429">
        <v>0</v>
      </c>
      <c r="O55" s="429">
        <f t="shared" si="23"/>
        <v>0</v>
      </c>
      <c r="P55" s="429">
        <f t="shared" si="6"/>
        <v>0</v>
      </c>
      <c r="Q55" s="429">
        <f t="shared" si="18"/>
        <v>0</v>
      </c>
      <c r="R55" s="429">
        <f t="shared" si="18"/>
        <v>0</v>
      </c>
      <c r="S55" s="429">
        <f t="shared" si="18"/>
        <v>0</v>
      </c>
      <c r="T55" s="429">
        <f t="shared" si="18"/>
        <v>0</v>
      </c>
      <c r="U55" s="429">
        <v>0</v>
      </c>
      <c r="V55" s="429">
        <v>0</v>
      </c>
      <c r="W55" s="429">
        <v>0</v>
      </c>
      <c r="X55" s="429">
        <v>0</v>
      </c>
      <c r="Y55" s="429">
        <f t="shared" si="24"/>
        <v>0</v>
      </c>
      <c r="Z55" s="429">
        <v>0</v>
      </c>
      <c r="AA55" s="429">
        <v>0</v>
      </c>
      <c r="AB55" s="429">
        <v>0</v>
      </c>
      <c r="AC55" s="429">
        <f t="shared" si="25"/>
        <v>0</v>
      </c>
      <c r="AD55" s="429">
        <f t="shared" si="7"/>
        <v>0</v>
      </c>
      <c r="AE55" s="429">
        <f t="shared" si="26"/>
        <v>0</v>
      </c>
      <c r="AF55" s="429">
        <f t="shared" si="26"/>
        <v>0</v>
      </c>
      <c r="AG55" s="429">
        <f t="shared" si="26"/>
        <v>0</v>
      </c>
      <c r="AH55" s="429">
        <f t="shared" si="26"/>
        <v>0</v>
      </c>
    </row>
    <row r="56" spans="1:34" ht="21.75">
      <c r="A56" s="583">
        <v>49</v>
      </c>
      <c r="B56" s="441" t="s">
        <v>167</v>
      </c>
      <c r="C56" s="429">
        <v>0</v>
      </c>
      <c r="D56" s="429">
        <v>0</v>
      </c>
      <c r="E56" s="429">
        <v>0</v>
      </c>
      <c r="F56" s="429">
        <v>0</v>
      </c>
      <c r="G56" s="429">
        <f t="shared" si="21"/>
        <v>0</v>
      </c>
      <c r="H56" s="429">
        <v>0</v>
      </c>
      <c r="I56" s="429">
        <v>0</v>
      </c>
      <c r="J56" s="429">
        <v>0</v>
      </c>
      <c r="K56" s="429">
        <f t="shared" si="22"/>
        <v>0</v>
      </c>
      <c r="L56" s="429">
        <v>0</v>
      </c>
      <c r="M56" s="429">
        <v>0</v>
      </c>
      <c r="N56" s="429">
        <v>0</v>
      </c>
      <c r="O56" s="429">
        <f t="shared" si="23"/>
        <v>0</v>
      </c>
      <c r="P56" s="429">
        <f t="shared" si="6"/>
        <v>0</v>
      </c>
      <c r="Q56" s="429">
        <f t="shared" si="18"/>
        <v>0</v>
      </c>
      <c r="R56" s="429">
        <f t="shared" si="18"/>
        <v>0</v>
      </c>
      <c r="S56" s="429">
        <f t="shared" si="18"/>
        <v>0</v>
      </c>
      <c r="T56" s="429">
        <f t="shared" si="18"/>
        <v>0</v>
      </c>
      <c r="U56" s="429">
        <v>0</v>
      </c>
      <c r="V56" s="429">
        <v>0</v>
      </c>
      <c r="W56" s="429">
        <v>0</v>
      </c>
      <c r="X56" s="429">
        <v>0</v>
      </c>
      <c r="Y56" s="429">
        <f t="shared" si="24"/>
        <v>0</v>
      </c>
      <c r="Z56" s="429">
        <v>0</v>
      </c>
      <c r="AA56" s="429">
        <v>0</v>
      </c>
      <c r="AB56" s="429">
        <v>0</v>
      </c>
      <c r="AC56" s="429">
        <f t="shared" si="25"/>
        <v>0</v>
      </c>
      <c r="AD56" s="429">
        <f t="shared" si="7"/>
        <v>0</v>
      </c>
      <c r="AE56" s="429">
        <f t="shared" si="26"/>
        <v>0</v>
      </c>
      <c r="AF56" s="429">
        <f t="shared" si="26"/>
        <v>0</v>
      </c>
      <c r="AG56" s="429">
        <f t="shared" si="26"/>
        <v>0</v>
      </c>
      <c r="AH56" s="429">
        <f t="shared" si="26"/>
        <v>0</v>
      </c>
    </row>
    <row r="57" spans="1:34" ht="21.75">
      <c r="A57" s="583">
        <v>50</v>
      </c>
      <c r="B57" s="441" t="s">
        <v>168</v>
      </c>
      <c r="C57" s="429">
        <v>0</v>
      </c>
      <c r="D57" s="429">
        <v>0</v>
      </c>
      <c r="E57" s="429">
        <v>0</v>
      </c>
      <c r="F57" s="429">
        <v>0</v>
      </c>
      <c r="G57" s="429">
        <f t="shared" si="21"/>
        <v>0</v>
      </c>
      <c r="H57" s="429">
        <v>0</v>
      </c>
      <c r="I57" s="429">
        <v>0</v>
      </c>
      <c r="J57" s="429">
        <v>0</v>
      </c>
      <c r="K57" s="429">
        <f t="shared" si="22"/>
        <v>0</v>
      </c>
      <c r="L57" s="429">
        <v>0</v>
      </c>
      <c r="M57" s="429">
        <v>0</v>
      </c>
      <c r="N57" s="429">
        <v>0</v>
      </c>
      <c r="O57" s="429">
        <f t="shared" si="23"/>
        <v>0</v>
      </c>
      <c r="P57" s="429">
        <f t="shared" si="6"/>
        <v>0</v>
      </c>
      <c r="Q57" s="429">
        <f t="shared" si="18"/>
        <v>0</v>
      </c>
      <c r="R57" s="429">
        <f t="shared" si="18"/>
        <v>0</v>
      </c>
      <c r="S57" s="429">
        <f t="shared" si="18"/>
        <v>0</v>
      </c>
      <c r="T57" s="429">
        <f t="shared" si="18"/>
        <v>0</v>
      </c>
      <c r="U57" s="429">
        <v>0</v>
      </c>
      <c r="V57" s="429">
        <v>0</v>
      </c>
      <c r="W57" s="429">
        <v>0</v>
      </c>
      <c r="X57" s="429">
        <v>0</v>
      </c>
      <c r="Y57" s="429">
        <f t="shared" si="24"/>
        <v>0</v>
      </c>
      <c r="Z57" s="429">
        <v>0</v>
      </c>
      <c r="AA57" s="429">
        <v>0</v>
      </c>
      <c r="AB57" s="429">
        <v>0</v>
      </c>
      <c r="AC57" s="429">
        <f t="shared" si="25"/>
        <v>0</v>
      </c>
      <c r="AD57" s="429">
        <f t="shared" si="7"/>
        <v>0</v>
      </c>
      <c r="AE57" s="429">
        <f t="shared" si="26"/>
        <v>0</v>
      </c>
      <c r="AF57" s="429">
        <f t="shared" si="26"/>
        <v>0</v>
      </c>
      <c r="AG57" s="429">
        <f t="shared" si="26"/>
        <v>0</v>
      </c>
      <c r="AH57" s="429">
        <f t="shared" si="26"/>
        <v>0</v>
      </c>
    </row>
    <row r="58" spans="1:34" ht="21.75">
      <c r="A58" s="583">
        <v>51</v>
      </c>
      <c r="B58" s="441" t="s">
        <v>169</v>
      </c>
      <c r="C58" s="429">
        <v>0</v>
      </c>
      <c r="D58" s="429">
        <v>0</v>
      </c>
      <c r="E58" s="429">
        <v>0</v>
      </c>
      <c r="F58" s="429">
        <v>0</v>
      </c>
      <c r="G58" s="429">
        <f t="shared" si="21"/>
        <v>0</v>
      </c>
      <c r="H58" s="429">
        <v>0</v>
      </c>
      <c r="I58" s="429">
        <v>0</v>
      </c>
      <c r="J58" s="429">
        <v>6</v>
      </c>
      <c r="K58" s="429">
        <f t="shared" si="22"/>
        <v>6</v>
      </c>
      <c r="L58" s="429">
        <v>0</v>
      </c>
      <c r="M58" s="429">
        <v>0</v>
      </c>
      <c r="N58" s="429">
        <v>0</v>
      </c>
      <c r="O58" s="429">
        <f t="shared" si="23"/>
        <v>0</v>
      </c>
      <c r="P58" s="429">
        <f t="shared" si="6"/>
        <v>0</v>
      </c>
      <c r="Q58" s="429">
        <f t="shared" si="18"/>
        <v>0</v>
      </c>
      <c r="R58" s="429">
        <f t="shared" si="18"/>
        <v>0</v>
      </c>
      <c r="S58" s="429">
        <f t="shared" si="18"/>
        <v>6</v>
      </c>
      <c r="T58" s="429">
        <f t="shared" si="18"/>
        <v>6</v>
      </c>
      <c r="U58" s="429">
        <v>1</v>
      </c>
      <c r="V58" s="429">
        <v>1</v>
      </c>
      <c r="W58" s="429">
        <v>0</v>
      </c>
      <c r="X58" s="429">
        <v>1</v>
      </c>
      <c r="Y58" s="429">
        <f t="shared" si="24"/>
        <v>3</v>
      </c>
      <c r="Z58" s="429">
        <v>0</v>
      </c>
      <c r="AA58" s="429">
        <v>0</v>
      </c>
      <c r="AB58" s="429">
        <v>0</v>
      </c>
      <c r="AC58" s="429">
        <f t="shared" si="25"/>
        <v>0</v>
      </c>
      <c r="AD58" s="429">
        <f t="shared" si="7"/>
        <v>1</v>
      </c>
      <c r="AE58" s="429">
        <f t="shared" si="26"/>
        <v>1</v>
      </c>
      <c r="AF58" s="429">
        <f t="shared" si="26"/>
        <v>0</v>
      </c>
      <c r="AG58" s="429">
        <f t="shared" si="26"/>
        <v>1</v>
      </c>
      <c r="AH58" s="429">
        <f t="shared" si="26"/>
        <v>3</v>
      </c>
    </row>
    <row r="59" spans="1:34" ht="21.75">
      <c r="A59" s="583">
        <v>52</v>
      </c>
      <c r="B59" s="442" t="s">
        <v>170</v>
      </c>
      <c r="C59" s="429">
        <v>0</v>
      </c>
      <c r="D59" s="429">
        <v>0</v>
      </c>
      <c r="E59" s="429">
        <v>0</v>
      </c>
      <c r="F59" s="429">
        <v>0</v>
      </c>
      <c r="G59" s="429">
        <f t="shared" si="21"/>
        <v>0</v>
      </c>
      <c r="H59" s="429">
        <v>0</v>
      </c>
      <c r="I59" s="429">
        <v>0</v>
      </c>
      <c r="J59" s="429">
        <v>0</v>
      </c>
      <c r="K59" s="429">
        <f t="shared" si="22"/>
        <v>0</v>
      </c>
      <c r="L59" s="429">
        <v>0</v>
      </c>
      <c r="M59" s="429">
        <v>0</v>
      </c>
      <c r="N59" s="429">
        <v>0</v>
      </c>
      <c r="O59" s="429">
        <f t="shared" si="23"/>
        <v>0</v>
      </c>
      <c r="P59" s="429">
        <f t="shared" si="6"/>
        <v>0</v>
      </c>
      <c r="Q59" s="429">
        <f t="shared" si="18"/>
        <v>0</v>
      </c>
      <c r="R59" s="429">
        <f t="shared" si="18"/>
        <v>0</v>
      </c>
      <c r="S59" s="429">
        <f t="shared" si="18"/>
        <v>0</v>
      </c>
      <c r="T59" s="429">
        <f t="shared" si="18"/>
        <v>0</v>
      </c>
      <c r="U59" s="429">
        <v>0</v>
      </c>
      <c r="V59" s="429">
        <v>0</v>
      </c>
      <c r="W59" s="429">
        <v>0</v>
      </c>
      <c r="X59" s="429">
        <v>0</v>
      </c>
      <c r="Y59" s="429">
        <f t="shared" si="24"/>
        <v>0</v>
      </c>
      <c r="Z59" s="429">
        <v>0</v>
      </c>
      <c r="AA59" s="429">
        <v>0</v>
      </c>
      <c r="AB59" s="429">
        <v>0</v>
      </c>
      <c r="AC59" s="429">
        <f t="shared" si="25"/>
        <v>0</v>
      </c>
      <c r="AD59" s="429">
        <f t="shared" si="7"/>
        <v>0</v>
      </c>
      <c r="AE59" s="429">
        <f t="shared" si="26"/>
        <v>0</v>
      </c>
      <c r="AF59" s="429">
        <f t="shared" si="26"/>
        <v>0</v>
      </c>
      <c r="AG59" s="429">
        <f t="shared" si="26"/>
        <v>0</v>
      </c>
      <c r="AH59" s="429">
        <f t="shared" si="26"/>
        <v>0</v>
      </c>
    </row>
    <row r="60" spans="1:34" ht="21.75">
      <c r="A60" s="583">
        <v>53</v>
      </c>
      <c r="B60" s="441" t="s">
        <v>171</v>
      </c>
      <c r="C60" s="429">
        <v>0</v>
      </c>
      <c r="D60" s="429">
        <v>5</v>
      </c>
      <c r="E60" s="429">
        <v>6</v>
      </c>
      <c r="F60" s="429">
        <v>0</v>
      </c>
      <c r="G60" s="429">
        <f t="shared" si="21"/>
        <v>11</v>
      </c>
      <c r="H60" s="429">
        <v>0</v>
      </c>
      <c r="I60" s="429">
        <v>0</v>
      </c>
      <c r="J60" s="429">
        <v>0</v>
      </c>
      <c r="K60" s="429">
        <f t="shared" si="22"/>
        <v>0</v>
      </c>
      <c r="L60" s="429">
        <v>0</v>
      </c>
      <c r="M60" s="429">
        <v>0</v>
      </c>
      <c r="N60" s="429">
        <v>0</v>
      </c>
      <c r="O60" s="429">
        <f t="shared" si="23"/>
        <v>0</v>
      </c>
      <c r="P60" s="429">
        <f t="shared" si="6"/>
        <v>0</v>
      </c>
      <c r="Q60" s="429">
        <f t="shared" si="18"/>
        <v>5</v>
      </c>
      <c r="R60" s="429">
        <f t="shared" si="18"/>
        <v>6</v>
      </c>
      <c r="S60" s="429">
        <f t="shared" si="18"/>
        <v>0</v>
      </c>
      <c r="T60" s="429">
        <f t="shared" si="18"/>
        <v>11</v>
      </c>
      <c r="U60" s="429">
        <v>0</v>
      </c>
      <c r="V60" s="429">
        <v>1</v>
      </c>
      <c r="W60" s="429">
        <v>0</v>
      </c>
      <c r="X60" s="429">
        <v>0</v>
      </c>
      <c r="Y60" s="429">
        <f t="shared" si="24"/>
        <v>1</v>
      </c>
      <c r="Z60" s="429">
        <v>0</v>
      </c>
      <c r="AA60" s="429">
        <v>0</v>
      </c>
      <c r="AB60" s="429">
        <v>0</v>
      </c>
      <c r="AC60" s="429">
        <f t="shared" si="25"/>
        <v>0</v>
      </c>
      <c r="AD60" s="429">
        <f t="shared" si="7"/>
        <v>0</v>
      </c>
      <c r="AE60" s="429">
        <f t="shared" si="26"/>
        <v>1</v>
      </c>
      <c r="AF60" s="429">
        <f t="shared" si="26"/>
        <v>0</v>
      </c>
      <c r="AG60" s="429">
        <f t="shared" si="26"/>
        <v>0</v>
      </c>
      <c r="AH60" s="429">
        <f t="shared" si="26"/>
        <v>1</v>
      </c>
    </row>
    <row r="61" spans="1:34" ht="21.75">
      <c r="A61" s="583">
        <v>54</v>
      </c>
      <c r="B61" s="441" t="s">
        <v>172</v>
      </c>
      <c r="C61" s="429">
        <v>0</v>
      </c>
      <c r="D61" s="429">
        <v>0</v>
      </c>
      <c r="E61" s="429">
        <v>0</v>
      </c>
      <c r="F61" s="429">
        <v>0</v>
      </c>
      <c r="G61" s="429">
        <f t="shared" si="21"/>
        <v>0</v>
      </c>
      <c r="H61" s="429">
        <v>0</v>
      </c>
      <c r="I61" s="429">
        <v>0</v>
      </c>
      <c r="J61" s="429">
        <v>0</v>
      </c>
      <c r="K61" s="429">
        <f t="shared" si="22"/>
        <v>0</v>
      </c>
      <c r="L61" s="429">
        <v>0</v>
      </c>
      <c r="M61" s="429">
        <v>0</v>
      </c>
      <c r="N61" s="429">
        <v>0</v>
      </c>
      <c r="O61" s="429">
        <f t="shared" si="23"/>
        <v>0</v>
      </c>
      <c r="P61" s="429">
        <f t="shared" si="6"/>
        <v>0</v>
      </c>
      <c r="Q61" s="429">
        <f t="shared" si="18"/>
        <v>0</v>
      </c>
      <c r="R61" s="429">
        <f t="shared" si="18"/>
        <v>0</v>
      </c>
      <c r="S61" s="429">
        <f t="shared" si="18"/>
        <v>0</v>
      </c>
      <c r="T61" s="429">
        <f t="shared" si="18"/>
        <v>0</v>
      </c>
      <c r="U61" s="429">
        <v>0</v>
      </c>
      <c r="V61" s="429">
        <v>0</v>
      </c>
      <c r="W61" s="429">
        <v>0</v>
      </c>
      <c r="X61" s="429">
        <v>0</v>
      </c>
      <c r="Y61" s="429">
        <f t="shared" si="24"/>
        <v>0</v>
      </c>
      <c r="Z61" s="429">
        <v>0</v>
      </c>
      <c r="AA61" s="429">
        <v>0</v>
      </c>
      <c r="AB61" s="429">
        <v>0</v>
      </c>
      <c r="AC61" s="429">
        <f t="shared" si="25"/>
        <v>0</v>
      </c>
      <c r="AD61" s="429">
        <f t="shared" si="7"/>
        <v>0</v>
      </c>
      <c r="AE61" s="429">
        <f t="shared" si="26"/>
        <v>0</v>
      </c>
      <c r="AF61" s="429">
        <f t="shared" si="26"/>
        <v>0</v>
      </c>
      <c r="AG61" s="429">
        <f t="shared" si="26"/>
        <v>0</v>
      </c>
      <c r="AH61" s="429">
        <f t="shared" si="26"/>
        <v>0</v>
      </c>
    </row>
    <row r="62" spans="1:34" ht="21.75">
      <c r="A62" s="583">
        <v>55</v>
      </c>
      <c r="B62" s="441" t="s">
        <v>184</v>
      </c>
      <c r="C62" s="429">
        <v>0</v>
      </c>
      <c r="D62" s="429">
        <v>0</v>
      </c>
      <c r="E62" s="429">
        <v>0</v>
      </c>
      <c r="F62" s="429">
        <v>0</v>
      </c>
      <c r="G62" s="429">
        <f t="shared" si="21"/>
        <v>0</v>
      </c>
      <c r="H62" s="429">
        <v>0</v>
      </c>
      <c r="I62" s="429">
        <v>0</v>
      </c>
      <c r="J62" s="429">
        <v>0</v>
      </c>
      <c r="K62" s="429">
        <f t="shared" si="22"/>
        <v>0</v>
      </c>
      <c r="L62" s="429">
        <v>0</v>
      </c>
      <c r="M62" s="429">
        <v>0</v>
      </c>
      <c r="N62" s="429">
        <v>0</v>
      </c>
      <c r="O62" s="429">
        <f t="shared" si="23"/>
        <v>0</v>
      </c>
      <c r="P62" s="429">
        <f t="shared" si="6"/>
        <v>0</v>
      </c>
      <c r="Q62" s="429">
        <f t="shared" si="18"/>
        <v>0</v>
      </c>
      <c r="R62" s="429">
        <f t="shared" si="18"/>
        <v>0</v>
      </c>
      <c r="S62" s="429">
        <f t="shared" si="18"/>
        <v>0</v>
      </c>
      <c r="T62" s="429">
        <f t="shared" si="18"/>
        <v>0</v>
      </c>
      <c r="U62" s="429">
        <v>0</v>
      </c>
      <c r="V62" s="429">
        <v>0</v>
      </c>
      <c r="W62" s="429">
        <v>0</v>
      </c>
      <c r="X62" s="429">
        <v>0</v>
      </c>
      <c r="Y62" s="429">
        <f t="shared" si="24"/>
        <v>0</v>
      </c>
      <c r="Z62" s="429">
        <v>0</v>
      </c>
      <c r="AA62" s="429">
        <v>0</v>
      </c>
      <c r="AB62" s="429">
        <v>0</v>
      </c>
      <c r="AC62" s="429">
        <f t="shared" si="25"/>
        <v>0</v>
      </c>
      <c r="AD62" s="429">
        <f t="shared" si="7"/>
        <v>0</v>
      </c>
      <c r="AE62" s="429">
        <f t="shared" si="26"/>
        <v>0</v>
      </c>
      <c r="AF62" s="429">
        <f t="shared" si="26"/>
        <v>0</v>
      </c>
      <c r="AG62" s="429">
        <f t="shared" si="26"/>
        <v>0</v>
      </c>
      <c r="AH62" s="429">
        <f t="shared" si="26"/>
        <v>0</v>
      </c>
    </row>
    <row r="63" spans="1:34" ht="21.75">
      <c r="A63" s="583">
        <v>56</v>
      </c>
      <c r="B63" s="441" t="s">
        <v>149</v>
      </c>
      <c r="C63" s="429">
        <v>0</v>
      </c>
      <c r="D63" s="429">
        <v>0</v>
      </c>
      <c r="E63" s="429">
        <v>0</v>
      </c>
      <c r="F63" s="429">
        <v>0</v>
      </c>
      <c r="G63" s="429">
        <f t="shared" si="21"/>
        <v>0</v>
      </c>
      <c r="H63" s="429">
        <v>0</v>
      </c>
      <c r="I63" s="429">
        <v>0</v>
      </c>
      <c r="J63" s="429">
        <v>0</v>
      </c>
      <c r="K63" s="429">
        <f t="shared" si="22"/>
        <v>0</v>
      </c>
      <c r="L63" s="429">
        <v>0</v>
      </c>
      <c r="M63" s="429">
        <v>0</v>
      </c>
      <c r="N63" s="429">
        <v>0</v>
      </c>
      <c r="O63" s="429">
        <f t="shared" si="23"/>
        <v>0</v>
      </c>
      <c r="P63" s="429">
        <f t="shared" si="6"/>
        <v>0</v>
      </c>
      <c r="Q63" s="429">
        <f t="shared" si="18"/>
        <v>0</v>
      </c>
      <c r="R63" s="429">
        <f t="shared" si="18"/>
        <v>0</v>
      </c>
      <c r="S63" s="429">
        <f t="shared" si="18"/>
        <v>0</v>
      </c>
      <c r="T63" s="429">
        <f t="shared" si="18"/>
        <v>0</v>
      </c>
      <c r="U63" s="429">
        <v>0</v>
      </c>
      <c r="V63" s="429">
        <v>0</v>
      </c>
      <c r="W63" s="429">
        <v>0</v>
      </c>
      <c r="X63" s="429">
        <v>0</v>
      </c>
      <c r="Y63" s="429">
        <f t="shared" si="24"/>
        <v>0</v>
      </c>
      <c r="Z63" s="429">
        <v>0</v>
      </c>
      <c r="AA63" s="429">
        <v>0</v>
      </c>
      <c r="AB63" s="429">
        <v>0</v>
      </c>
      <c r="AC63" s="429">
        <f t="shared" si="25"/>
        <v>0</v>
      </c>
      <c r="AD63" s="429">
        <f t="shared" si="7"/>
        <v>0</v>
      </c>
      <c r="AE63" s="429">
        <f t="shared" si="26"/>
        <v>0</v>
      </c>
      <c r="AF63" s="429">
        <f t="shared" si="26"/>
        <v>0</v>
      </c>
      <c r="AG63" s="429">
        <f t="shared" si="26"/>
        <v>0</v>
      </c>
      <c r="AH63" s="429">
        <f t="shared" si="26"/>
        <v>0</v>
      </c>
    </row>
    <row r="64" spans="1:34" ht="21.75">
      <c r="A64" s="583">
        <v>57</v>
      </c>
      <c r="B64" s="441" t="s">
        <v>158</v>
      </c>
      <c r="C64" s="429">
        <v>0</v>
      </c>
      <c r="D64" s="429">
        <v>0</v>
      </c>
      <c r="E64" s="429">
        <v>0</v>
      </c>
      <c r="F64" s="429">
        <v>0</v>
      </c>
      <c r="G64" s="429">
        <f t="shared" si="21"/>
        <v>0</v>
      </c>
      <c r="H64" s="429">
        <v>0</v>
      </c>
      <c r="I64" s="429">
        <v>0</v>
      </c>
      <c r="J64" s="429">
        <v>0</v>
      </c>
      <c r="K64" s="429">
        <f t="shared" si="22"/>
        <v>0</v>
      </c>
      <c r="L64" s="429">
        <v>0</v>
      </c>
      <c r="M64" s="429">
        <v>0</v>
      </c>
      <c r="N64" s="429">
        <v>0</v>
      </c>
      <c r="O64" s="429">
        <f t="shared" si="23"/>
        <v>0</v>
      </c>
      <c r="P64" s="429">
        <f t="shared" si="6"/>
        <v>0</v>
      </c>
      <c r="Q64" s="429">
        <f t="shared" si="18"/>
        <v>0</v>
      </c>
      <c r="R64" s="429">
        <f t="shared" si="18"/>
        <v>0</v>
      </c>
      <c r="S64" s="429">
        <f t="shared" si="18"/>
        <v>0</v>
      </c>
      <c r="T64" s="429">
        <f t="shared" si="18"/>
        <v>0</v>
      </c>
      <c r="U64" s="429">
        <v>0</v>
      </c>
      <c r="V64" s="429">
        <v>0</v>
      </c>
      <c r="W64" s="429">
        <v>0</v>
      </c>
      <c r="X64" s="429">
        <v>0</v>
      </c>
      <c r="Y64" s="429">
        <f t="shared" si="24"/>
        <v>0</v>
      </c>
      <c r="Z64" s="429">
        <v>0</v>
      </c>
      <c r="AA64" s="429">
        <v>0</v>
      </c>
      <c r="AB64" s="429">
        <v>0</v>
      </c>
      <c r="AC64" s="429">
        <f t="shared" si="25"/>
        <v>0</v>
      </c>
      <c r="AD64" s="429">
        <f t="shared" si="7"/>
        <v>0</v>
      </c>
      <c r="AE64" s="429">
        <f t="shared" si="26"/>
        <v>0</v>
      </c>
      <c r="AF64" s="429">
        <f t="shared" si="26"/>
        <v>0</v>
      </c>
      <c r="AG64" s="429">
        <f t="shared" si="26"/>
        <v>0</v>
      </c>
      <c r="AH64" s="429">
        <f t="shared" si="26"/>
        <v>0</v>
      </c>
    </row>
    <row r="65" spans="1:34" ht="21.75">
      <c r="A65" s="583">
        <v>58</v>
      </c>
      <c r="B65" s="443" t="s">
        <v>160</v>
      </c>
      <c r="C65" s="429">
        <v>0</v>
      </c>
      <c r="D65" s="429">
        <v>0</v>
      </c>
      <c r="E65" s="429">
        <v>0</v>
      </c>
      <c r="F65" s="429">
        <v>0</v>
      </c>
      <c r="G65" s="429">
        <f t="shared" si="21"/>
        <v>0</v>
      </c>
      <c r="H65" s="429">
        <v>0</v>
      </c>
      <c r="I65" s="429">
        <v>0</v>
      </c>
      <c r="J65" s="429">
        <v>0</v>
      </c>
      <c r="K65" s="429">
        <f t="shared" si="22"/>
        <v>0</v>
      </c>
      <c r="L65" s="429">
        <v>0</v>
      </c>
      <c r="M65" s="429">
        <v>0</v>
      </c>
      <c r="N65" s="429">
        <v>0</v>
      </c>
      <c r="O65" s="429">
        <f t="shared" si="23"/>
        <v>0</v>
      </c>
      <c r="P65" s="429">
        <f t="shared" si="6"/>
        <v>0</v>
      </c>
      <c r="Q65" s="429">
        <f t="shared" si="18"/>
        <v>0</v>
      </c>
      <c r="R65" s="429">
        <f t="shared" si="18"/>
        <v>0</v>
      </c>
      <c r="S65" s="429">
        <f t="shared" si="18"/>
        <v>0</v>
      </c>
      <c r="T65" s="429">
        <f t="shared" si="18"/>
        <v>0</v>
      </c>
      <c r="U65" s="429">
        <v>0</v>
      </c>
      <c r="V65" s="429">
        <v>0</v>
      </c>
      <c r="W65" s="429">
        <v>0</v>
      </c>
      <c r="X65" s="429">
        <v>0</v>
      </c>
      <c r="Y65" s="429">
        <f t="shared" si="24"/>
        <v>0</v>
      </c>
      <c r="Z65" s="429">
        <v>0</v>
      </c>
      <c r="AA65" s="429">
        <v>0</v>
      </c>
      <c r="AB65" s="429">
        <v>0</v>
      </c>
      <c r="AC65" s="429">
        <f t="shared" si="25"/>
        <v>0</v>
      </c>
      <c r="AD65" s="429">
        <f t="shared" si="7"/>
        <v>0</v>
      </c>
      <c r="AE65" s="429">
        <f t="shared" si="26"/>
        <v>0</v>
      </c>
      <c r="AF65" s="429">
        <f t="shared" si="26"/>
        <v>0</v>
      </c>
      <c r="AG65" s="429">
        <f t="shared" si="26"/>
        <v>0</v>
      </c>
      <c r="AH65" s="429">
        <f t="shared" si="26"/>
        <v>0</v>
      </c>
    </row>
    <row r="66" spans="1:34" ht="21.75">
      <c r="A66" s="583">
        <v>59</v>
      </c>
      <c r="B66" s="443" t="s">
        <v>43</v>
      </c>
      <c r="C66" s="429">
        <v>0</v>
      </c>
      <c r="D66" s="429">
        <v>0</v>
      </c>
      <c r="E66" s="429">
        <v>0</v>
      </c>
      <c r="F66" s="429">
        <v>0</v>
      </c>
      <c r="G66" s="429">
        <f t="shared" si="21"/>
        <v>0</v>
      </c>
      <c r="H66" s="429">
        <v>0</v>
      </c>
      <c r="I66" s="429">
        <v>0</v>
      </c>
      <c r="J66" s="429">
        <v>0</v>
      </c>
      <c r="K66" s="429">
        <f t="shared" si="22"/>
        <v>0</v>
      </c>
      <c r="L66" s="429">
        <v>0</v>
      </c>
      <c r="M66" s="429">
        <v>0</v>
      </c>
      <c r="N66" s="429">
        <v>0</v>
      </c>
      <c r="O66" s="429">
        <f t="shared" si="23"/>
        <v>0</v>
      </c>
      <c r="P66" s="429">
        <f t="shared" si="6"/>
        <v>0</v>
      </c>
      <c r="Q66" s="429">
        <f t="shared" si="18"/>
        <v>0</v>
      </c>
      <c r="R66" s="429">
        <f t="shared" si="18"/>
        <v>0</v>
      </c>
      <c r="S66" s="429">
        <f t="shared" si="18"/>
        <v>0</v>
      </c>
      <c r="T66" s="429">
        <f t="shared" si="18"/>
        <v>0</v>
      </c>
      <c r="U66" s="429">
        <v>0</v>
      </c>
      <c r="V66" s="429">
        <v>0</v>
      </c>
      <c r="W66" s="429">
        <v>0</v>
      </c>
      <c r="X66" s="429">
        <v>0</v>
      </c>
      <c r="Y66" s="429">
        <f t="shared" si="24"/>
        <v>0</v>
      </c>
      <c r="Z66" s="429">
        <v>0</v>
      </c>
      <c r="AA66" s="429">
        <v>0</v>
      </c>
      <c r="AB66" s="429">
        <v>0</v>
      </c>
      <c r="AC66" s="429">
        <f t="shared" si="25"/>
        <v>0</v>
      </c>
      <c r="AD66" s="429">
        <f t="shared" si="7"/>
        <v>0</v>
      </c>
      <c r="AE66" s="429">
        <f t="shared" si="26"/>
        <v>0</v>
      </c>
      <c r="AF66" s="429">
        <f t="shared" si="26"/>
        <v>0</v>
      </c>
      <c r="AG66" s="429">
        <f t="shared" si="26"/>
        <v>0</v>
      </c>
      <c r="AH66" s="429">
        <f t="shared" si="26"/>
        <v>0</v>
      </c>
    </row>
    <row r="67" spans="1:34" ht="21.75">
      <c r="A67" s="583">
        <v>60</v>
      </c>
      <c r="B67" s="441" t="s">
        <v>134</v>
      </c>
      <c r="C67" s="429">
        <v>0</v>
      </c>
      <c r="D67" s="429">
        <v>0</v>
      </c>
      <c r="E67" s="429">
        <v>0</v>
      </c>
      <c r="F67" s="429">
        <v>0</v>
      </c>
      <c r="G67" s="429">
        <f t="shared" si="21"/>
        <v>0</v>
      </c>
      <c r="H67" s="429">
        <v>0</v>
      </c>
      <c r="I67" s="429">
        <v>0</v>
      </c>
      <c r="J67" s="429">
        <v>0</v>
      </c>
      <c r="K67" s="429">
        <f t="shared" si="22"/>
        <v>0</v>
      </c>
      <c r="L67" s="429">
        <v>0</v>
      </c>
      <c r="M67" s="429">
        <v>0</v>
      </c>
      <c r="N67" s="429">
        <v>0</v>
      </c>
      <c r="O67" s="429">
        <f t="shared" si="23"/>
        <v>0</v>
      </c>
      <c r="P67" s="429">
        <f t="shared" si="6"/>
        <v>0</v>
      </c>
      <c r="Q67" s="429">
        <f t="shared" si="18"/>
        <v>0</v>
      </c>
      <c r="R67" s="429">
        <f t="shared" si="18"/>
        <v>0</v>
      </c>
      <c r="S67" s="429">
        <f t="shared" si="18"/>
        <v>0</v>
      </c>
      <c r="T67" s="429">
        <f t="shared" si="18"/>
        <v>0</v>
      </c>
      <c r="U67" s="429">
        <v>0</v>
      </c>
      <c r="V67" s="429">
        <v>0</v>
      </c>
      <c r="W67" s="429">
        <v>0</v>
      </c>
      <c r="X67" s="429">
        <v>0</v>
      </c>
      <c r="Y67" s="429">
        <f t="shared" si="24"/>
        <v>0</v>
      </c>
      <c r="Z67" s="429">
        <v>0</v>
      </c>
      <c r="AA67" s="429">
        <v>0</v>
      </c>
      <c r="AB67" s="429">
        <v>0</v>
      </c>
      <c r="AC67" s="429">
        <f t="shared" si="25"/>
        <v>0</v>
      </c>
      <c r="AD67" s="429">
        <f t="shared" si="7"/>
        <v>0</v>
      </c>
      <c r="AE67" s="429">
        <f t="shared" si="26"/>
        <v>0</v>
      </c>
      <c r="AF67" s="429">
        <f t="shared" si="26"/>
        <v>0</v>
      </c>
      <c r="AG67" s="429">
        <f t="shared" si="26"/>
        <v>0</v>
      </c>
      <c r="AH67" s="429">
        <f t="shared" si="26"/>
        <v>0</v>
      </c>
    </row>
    <row r="68" spans="1:34" ht="21.75">
      <c r="A68" s="583">
        <v>61</v>
      </c>
      <c r="B68" s="441" t="s">
        <v>135</v>
      </c>
      <c r="C68" s="429">
        <v>0</v>
      </c>
      <c r="D68" s="429">
        <v>0</v>
      </c>
      <c r="E68" s="429">
        <v>0</v>
      </c>
      <c r="F68" s="429">
        <v>0</v>
      </c>
      <c r="G68" s="429">
        <f t="shared" si="21"/>
        <v>0</v>
      </c>
      <c r="H68" s="429">
        <v>0</v>
      </c>
      <c r="I68" s="429">
        <v>0</v>
      </c>
      <c r="J68" s="429">
        <v>0</v>
      </c>
      <c r="K68" s="429">
        <f t="shared" si="22"/>
        <v>0</v>
      </c>
      <c r="L68" s="429">
        <v>0</v>
      </c>
      <c r="M68" s="429">
        <v>0</v>
      </c>
      <c r="N68" s="429">
        <v>0</v>
      </c>
      <c r="O68" s="429">
        <f t="shared" si="23"/>
        <v>0</v>
      </c>
      <c r="P68" s="429">
        <f t="shared" si="6"/>
        <v>0</v>
      </c>
      <c r="Q68" s="429">
        <f t="shared" si="18"/>
        <v>0</v>
      </c>
      <c r="R68" s="429">
        <f t="shared" si="18"/>
        <v>0</v>
      </c>
      <c r="S68" s="429">
        <f t="shared" si="18"/>
        <v>0</v>
      </c>
      <c r="T68" s="429">
        <f t="shared" si="18"/>
        <v>0</v>
      </c>
      <c r="U68" s="429">
        <v>0</v>
      </c>
      <c r="V68" s="429">
        <v>0</v>
      </c>
      <c r="W68" s="429">
        <v>0</v>
      </c>
      <c r="X68" s="429">
        <v>0</v>
      </c>
      <c r="Y68" s="429">
        <f t="shared" si="24"/>
        <v>0</v>
      </c>
      <c r="Z68" s="429">
        <v>0</v>
      </c>
      <c r="AA68" s="429">
        <v>0</v>
      </c>
      <c r="AB68" s="429">
        <v>0</v>
      </c>
      <c r="AC68" s="429">
        <f t="shared" si="25"/>
        <v>0</v>
      </c>
      <c r="AD68" s="429">
        <f t="shared" si="7"/>
        <v>0</v>
      </c>
      <c r="AE68" s="429">
        <f t="shared" si="26"/>
        <v>0</v>
      </c>
      <c r="AF68" s="429">
        <f t="shared" si="26"/>
        <v>0</v>
      </c>
      <c r="AG68" s="429">
        <f t="shared" si="26"/>
        <v>0</v>
      </c>
      <c r="AH68" s="429">
        <f t="shared" si="26"/>
        <v>0</v>
      </c>
    </row>
    <row r="69" spans="1:34" ht="21.75">
      <c r="A69" s="583">
        <v>62</v>
      </c>
      <c r="B69" s="441" t="s">
        <v>136</v>
      </c>
      <c r="C69" s="429">
        <v>0</v>
      </c>
      <c r="D69" s="429">
        <v>0</v>
      </c>
      <c r="E69" s="429">
        <v>0</v>
      </c>
      <c r="F69" s="429">
        <v>0</v>
      </c>
      <c r="G69" s="429">
        <f t="shared" si="21"/>
        <v>0</v>
      </c>
      <c r="H69" s="429">
        <v>0</v>
      </c>
      <c r="I69" s="429">
        <v>0</v>
      </c>
      <c r="J69" s="429">
        <v>0</v>
      </c>
      <c r="K69" s="429">
        <f t="shared" si="22"/>
        <v>0</v>
      </c>
      <c r="L69" s="429">
        <v>0</v>
      </c>
      <c r="M69" s="429">
        <v>0</v>
      </c>
      <c r="N69" s="429">
        <v>0</v>
      </c>
      <c r="O69" s="429">
        <f t="shared" si="23"/>
        <v>0</v>
      </c>
      <c r="P69" s="429">
        <f t="shared" si="6"/>
        <v>0</v>
      </c>
      <c r="Q69" s="429">
        <f t="shared" si="18"/>
        <v>0</v>
      </c>
      <c r="R69" s="429">
        <f t="shared" si="18"/>
        <v>0</v>
      </c>
      <c r="S69" s="429">
        <f t="shared" si="18"/>
        <v>0</v>
      </c>
      <c r="T69" s="429">
        <f t="shared" si="18"/>
        <v>0</v>
      </c>
      <c r="U69" s="429">
        <v>0</v>
      </c>
      <c r="V69" s="429">
        <v>0</v>
      </c>
      <c r="W69" s="429">
        <v>0</v>
      </c>
      <c r="X69" s="429">
        <v>0</v>
      </c>
      <c r="Y69" s="429">
        <f t="shared" si="24"/>
        <v>0</v>
      </c>
      <c r="Z69" s="429">
        <v>0</v>
      </c>
      <c r="AA69" s="429">
        <v>0</v>
      </c>
      <c r="AB69" s="429">
        <v>0</v>
      </c>
      <c r="AC69" s="429">
        <f t="shared" si="25"/>
        <v>0</v>
      </c>
      <c r="AD69" s="429">
        <f t="shared" si="7"/>
        <v>0</v>
      </c>
      <c r="AE69" s="429">
        <f t="shared" si="26"/>
        <v>0</v>
      </c>
      <c r="AF69" s="429">
        <f t="shared" si="26"/>
        <v>0</v>
      </c>
      <c r="AG69" s="429">
        <f t="shared" si="26"/>
        <v>0</v>
      </c>
      <c r="AH69" s="429">
        <f t="shared" si="26"/>
        <v>0</v>
      </c>
    </row>
    <row r="70" spans="1:34" ht="21.75">
      <c r="A70" s="583">
        <v>63</v>
      </c>
      <c r="B70" s="441" t="s">
        <v>106</v>
      </c>
      <c r="C70" s="429">
        <v>0</v>
      </c>
      <c r="D70" s="429">
        <v>0</v>
      </c>
      <c r="E70" s="429">
        <v>0</v>
      </c>
      <c r="F70" s="429">
        <v>0</v>
      </c>
      <c r="G70" s="429">
        <f t="shared" si="21"/>
        <v>0</v>
      </c>
      <c r="H70" s="429">
        <v>0</v>
      </c>
      <c r="I70" s="429">
        <v>0</v>
      </c>
      <c r="J70" s="429">
        <v>0</v>
      </c>
      <c r="K70" s="429">
        <f t="shared" si="22"/>
        <v>0</v>
      </c>
      <c r="L70" s="429">
        <v>0</v>
      </c>
      <c r="M70" s="429">
        <v>0</v>
      </c>
      <c r="N70" s="429">
        <v>0</v>
      </c>
      <c r="O70" s="429">
        <f t="shared" si="23"/>
        <v>0</v>
      </c>
      <c r="P70" s="429">
        <f t="shared" si="6"/>
        <v>0</v>
      </c>
      <c r="Q70" s="429">
        <f t="shared" si="18"/>
        <v>0</v>
      </c>
      <c r="R70" s="429">
        <f t="shared" si="18"/>
        <v>0</v>
      </c>
      <c r="S70" s="429">
        <f t="shared" si="18"/>
        <v>0</v>
      </c>
      <c r="T70" s="429">
        <f t="shared" si="18"/>
        <v>0</v>
      </c>
      <c r="U70" s="429">
        <v>0</v>
      </c>
      <c r="V70" s="429">
        <v>1</v>
      </c>
      <c r="W70" s="429">
        <v>0</v>
      </c>
      <c r="X70" s="429">
        <v>0</v>
      </c>
      <c r="Y70" s="429">
        <f t="shared" si="24"/>
        <v>1</v>
      </c>
      <c r="Z70" s="429">
        <v>0</v>
      </c>
      <c r="AA70" s="429">
        <v>0</v>
      </c>
      <c r="AB70" s="429">
        <v>0</v>
      </c>
      <c r="AC70" s="429">
        <f t="shared" si="25"/>
        <v>0</v>
      </c>
      <c r="AD70" s="429">
        <f t="shared" si="7"/>
        <v>0</v>
      </c>
      <c r="AE70" s="429">
        <f t="shared" si="26"/>
        <v>1</v>
      </c>
      <c r="AF70" s="429">
        <f t="shared" si="26"/>
        <v>0</v>
      </c>
      <c r="AG70" s="429">
        <f t="shared" si="26"/>
        <v>0</v>
      </c>
      <c r="AH70" s="429">
        <f t="shared" si="26"/>
        <v>1</v>
      </c>
    </row>
    <row r="71" spans="1:34" ht="21.75">
      <c r="A71" s="583">
        <v>64</v>
      </c>
      <c r="B71" s="441" t="s">
        <v>118</v>
      </c>
      <c r="C71" s="429">
        <v>0</v>
      </c>
      <c r="D71" s="429">
        <v>0</v>
      </c>
      <c r="E71" s="429">
        <v>0</v>
      </c>
      <c r="F71" s="429">
        <v>0</v>
      </c>
      <c r="G71" s="429">
        <f t="shared" si="21"/>
        <v>0</v>
      </c>
      <c r="H71" s="429">
        <v>0</v>
      </c>
      <c r="I71" s="429">
        <v>0</v>
      </c>
      <c r="J71" s="429">
        <v>0</v>
      </c>
      <c r="K71" s="429">
        <f t="shared" si="22"/>
        <v>0</v>
      </c>
      <c r="L71" s="429">
        <v>0</v>
      </c>
      <c r="M71" s="429">
        <v>0</v>
      </c>
      <c r="N71" s="429">
        <v>0</v>
      </c>
      <c r="O71" s="429">
        <f t="shared" si="23"/>
        <v>0</v>
      </c>
      <c r="P71" s="429">
        <f t="shared" si="6"/>
        <v>0</v>
      </c>
      <c r="Q71" s="429">
        <f t="shared" si="18"/>
        <v>0</v>
      </c>
      <c r="R71" s="429">
        <f t="shared" si="18"/>
        <v>0</v>
      </c>
      <c r="S71" s="429">
        <f t="shared" si="18"/>
        <v>0</v>
      </c>
      <c r="T71" s="429">
        <f t="shared" si="18"/>
        <v>0</v>
      </c>
      <c r="U71" s="429">
        <v>0</v>
      </c>
      <c r="V71" s="429">
        <v>0</v>
      </c>
      <c r="W71" s="429">
        <v>0</v>
      </c>
      <c r="X71" s="429">
        <v>0</v>
      </c>
      <c r="Y71" s="429">
        <f t="shared" si="24"/>
        <v>0</v>
      </c>
      <c r="Z71" s="429">
        <v>0</v>
      </c>
      <c r="AA71" s="429">
        <v>0</v>
      </c>
      <c r="AB71" s="429">
        <v>0</v>
      </c>
      <c r="AC71" s="429">
        <f t="shared" si="25"/>
        <v>0</v>
      </c>
      <c r="AD71" s="429">
        <f t="shared" si="7"/>
        <v>0</v>
      </c>
      <c r="AE71" s="429">
        <f t="shared" si="26"/>
        <v>0</v>
      </c>
      <c r="AF71" s="429">
        <f t="shared" si="26"/>
        <v>0</v>
      </c>
      <c r="AG71" s="429">
        <f t="shared" si="26"/>
        <v>0</v>
      </c>
      <c r="AH71" s="429">
        <f t="shared" si="26"/>
        <v>0</v>
      </c>
    </row>
    <row r="72" spans="1:34" ht="21.75">
      <c r="A72" s="583">
        <v>65</v>
      </c>
      <c r="B72" s="441" t="s">
        <v>161</v>
      </c>
      <c r="C72" s="429">
        <v>0</v>
      </c>
      <c r="D72" s="429">
        <v>0</v>
      </c>
      <c r="E72" s="429">
        <v>0</v>
      </c>
      <c r="F72" s="429">
        <v>0</v>
      </c>
      <c r="G72" s="429">
        <f t="shared" si="21"/>
        <v>0</v>
      </c>
      <c r="H72" s="429">
        <v>0</v>
      </c>
      <c r="I72" s="429">
        <v>0</v>
      </c>
      <c r="J72" s="429">
        <v>0</v>
      </c>
      <c r="K72" s="429">
        <f t="shared" si="22"/>
        <v>0</v>
      </c>
      <c r="L72" s="429">
        <v>0</v>
      </c>
      <c r="M72" s="429">
        <v>0</v>
      </c>
      <c r="N72" s="429">
        <v>0</v>
      </c>
      <c r="O72" s="429">
        <f t="shared" si="23"/>
        <v>0</v>
      </c>
      <c r="P72" s="429">
        <f aca="true" t="shared" si="27" ref="P72:P78">SUM(C72)</f>
        <v>0</v>
      </c>
      <c r="Q72" s="429">
        <f t="shared" si="18"/>
        <v>0</v>
      </c>
      <c r="R72" s="429">
        <f t="shared" si="18"/>
        <v>0</v>
      </c>
      <c r="S72" s="429">
        <f t="shared" si="18"/>
        <v>0</v>
      </c>
      <c r="T72" s="429">
        <f t="shared" si="18"/>
        <v>0</v>
      </c>
      <c r="U72" s="429">
        <v>0</v>
      </c>
      <c r="V72" s="429">
        <v>0</v>
      </c>
      <c r="W72" s="429">
        <v>0</v>
      </c>
      <c r="X72" s="429">
        <v>0</v>
      </c>
      <c r="Y72" s="429">
        <f t="shared" si="24"/>
        <v>0</v>
      </c>
      <c r="Z72" s="429">
        <v>0</v>
      </c>
      <c r="AA72" s="429">
        <v>0</v>
      </c>
      <c r="AB72" s="429">
        <v>0</v>
      </c>
      <c r="AC72" s="429">
        <f t="shared" si="25"/>
        <v>0</v>
      </c>
      <c r="AD72" s="429">
        <f aca="true" t="shared" si="28" ref="AD72:AD78">SUM(U72)</f>
        <v>0</v>
      </c>
      <c r="AE72" s="429">
        <f t="shared" si="26"/>
        <v>0</v>
      </c>
      <c r="AF72" s="429">
        <f t="shared" si="26"/>
        <v>0</v>
      </c>
      <c r="AG72" s="429">
        <f t="shared" si="26"/>
        <v>0</v>
      </c>
      <c r="AH72" s="429">
        <f t="shared" si="26"/>
        <v>0</v>
      </c>
    </row>
    <row r="73" spans="1:34" ht="21.75">
      <c r="A73" s="583">
        <v>66</v>
      </c>
      <c r="B73" s="441" t="s">
        <v>107</v>
      </c>
      <c r="C73" s="429">
        <v>0</v>
      </c>
      <c r="D73" s="429">
        <v>0</v>
      </c>
      <c r="E73" s="429">
        <v>0</v>
      </c>
      <c r="F73" s="429">
        <v>0</v>
      </c>
      <c r="G73" s="429">
        <f t="shared" si="21"/>
        <v>0</v>
      </c>
      <c r="H73" s="429">
        <v>0</v>
      </c>
      <c r="I73" s="429">
        <v>0</v>
      </c>
      <c r="J73" s="429">
        <v>0</v>
      </c>
      <c r="K73" s="429">
        <f t="shared" si="22"/>
        <v>0</v>
      </c>
      <c r="L73" s="429">
        <v>0</v>
      </c>
      <c r="M73" s="429">
        <v>0</v>
      </c>
      <c r="N73" s="429">
        <v>0</v>
      </c>
      <c r="O73" s="429">
        <f t="shared" si="23"/>
        <v>0</v>
      </c>
      <c r="P73" s="429">
        <f t="shared" si="27"/>
        <v>0</v>
      </c>
      <c r="Q73" s="429">
        <f t="shared" si="18"/>
        <v>0</v>
      </c>
      <c r="R73" s="429">
        <f t="shared" si="18"/>
        <v>0</v>
      </c>
      <c r="S73" s="429">
        <f t="shared" si="18"/>
        <v>0</v>
      </c>
      <c r="T73" s="429">
        <f t="shared" si="18"/>
        <v>0</v>
      </c>
      <c r="U73" s="429">
        <v>0</v>
      </c>
      <c r="V73" s="429">
        <v>0</v>
      </c>
      <c r="W73" s="429">
        <v>0</v>
      </c>
      <c r="X73" s="429">
        <v>0</v>
      </c>
      <c r="Y73" s="429">
        <f t="shared" si="24"/>
        <v>0</v>
      </c>
      <c r="Z73" s="429">
        <v>0</v>
      </c>
      <c r="AA73" s="429">
        <v>0</v>
      </c>
      <c r="AB73" s="429">
        <v>0</v>
      </c>
      <c r="AC73" s="429">
        <f t="shared" si="25"/>
        <v>0</v>
      </c>
      <c r="AD73" s="429">
        <f t="shared" si="28"/>
        <v>0</v>
      </c>
      <c r="AE73" s="429">
        <f t="shared" si="26"/>
        <v>0</v>
      </c>
      <c r="AF73" s="429">
        <f t="shared" si="26"/>
        <v>0</v>
      </c>
      <c r="AG73" s="429">
        <f t="shared" si="26"/>
        <v>0</v>
      </c>
      <c r="AH73" s="429">
        <f t="shared" si="26"/>
        <v>0</v>
      </c>
    </row>
    <row r="74" spans="1:34" ht="21.75">
      <c r="A74" s="583">
        <v>67</v>
      </c>
      <c r="B74" s="441" t="s">
        <v>108</v>
      </c>
      <c r="C74" s="429">
        <v>0</v>
      </c>
      <c r="D74" s="429">
        <v>0</v>
      </c>
      <c r="E74" s="429">
        <v>0</v>
      </c>
      <c r="F74" s="429">
        <v>0</v>
      </c>
      <c r="G74" s="429">
        <f t="shared" si="21"/>
        <v>0</v>
      </c>
      <c r="H74" s="429">
        <v>0</v>
      </c>
      <c r="I74" s="429">
        <v>0</v>
      </c>
      <c r="J74" s="429">
        <v>0</v>
      </c>
      <c r="K74" s="429">
        <f t="shared" si="22"/>
        <v>0</v>
      </c>
      <c r="L74" s="429">
        <v>0</v>
      </c>
      <c r="M74" s="429">
        <v>0</v>
      </c>
      <c r="N74" s="429">
        <v>0</v>
      </c>
      <c r="O74" s="429">
        <f t="shared" si="23"/>
        <v>0</v>
      </c>
      <c r="P74" s="429">
        <f t="shared" si="27"/>
        <v>0</v>
      </c>
      <c r="Q74" s="429">
        <f t="shared" si="18"/>
        <v>0</v>
      </c>
      <c r="R74" s="429">
        <f t="shared" si="18"/>
        <v>0</v>
      </c>
      <c r="S74" s="429">
        <f t="shared" si="18"/>
        <v>0</v>
      </c>
      <c r="T74" s="429">
        <f t="shared" si="18"/>
        <v>0</v>
      </c>
      <c r="U74" s="429">
        <v>0</v>
      </c>
      <c r="V74" s="429">
        <v>0</v>
      </c>
      <c r="W74" s="429">
        <v>0</v>
      </c>
      <c r="X74" s="429">
        <v>0</v>
      </c>
      <c r="Y74" s="429">
        <f t="shared" si="24"/>
        <v>0</v>
      </c>
      <c r="Z74" s="429">
        <v>0</v>
      </c>
      <c r="AA74" s="429">
        <v>0</v>
      </c>
      <c r="AB74" s="429">
        <v>0</v>
      </c>
      <c r="AC74" s="429">
        <f t="shared" si="25"/>
        <v>0</v>
      </c>
      <c r="AD74" s="429">
        <f t="shared" si="28"/>
        <v>0</v>
      </c>
      <c r="AE74" s="429">
        <f t="shared" si="26"/>
        <v>0</v>
      </c>
      <c r="AF74" s="429">
        <f t="shared" si="26"/>
        <v>0</v>
      </c>
      <c r="AG74" s="429">
        <f t="shared" si="26"/>
        <v>0</v>
      </c>
      <c r="AH74" s="429">
        <f t="shared" si="26"/>
        <v>0</v>
      </c>
    </row>
    <row r="75" spans="1:34" ht="21.75">
      <c r="A75" s="583">
        <v>68</v>
      </c>
      <c r="B75" s="441" t="s">
        <v>140</v>
      </c>
      <c r="C75" s="429">
        <v>0</v>
      </c>
      <c r="D75" s="429">
        <v>0</v>
      </c>
      <c r="E75" s="429">
        <v>0</v>
      </c>
      <c r="F75" s="429">
        <v>0</v>
      </c>
      <c r="G75" s="429">
        <f t="shared" si="21"/>
        <v>0</v>
      </c>
      <c r="H75" s="429">
        <v>0</v>
      </c>
      <c r="I75" s="429">
        <v>0</v>
      </c>
      <c r="J75" s="429">
        <v>0</v>
      </c>
      <c r="K75" s="429">
        <f t="shared" si="22"/>
        <v>0</v>
      </c>
      <c r="L75" s="429">
        <v>0</v>
      </c>
      <c r="M75" s="429">
        <v>0</v>
      </c>
      <c r="N75" s="429">
        <v>0</v>
      </c>
      <c r="O75" s="429">
        <f t="shared" si="23"/>
        <v>0</v>
      </c>
      <c r="P75" s="429">
        <f t="shared" si="27"/>
        <v>0</v>
      </c>
      <c r="Q75" s="429">
        <f t="shared" si="18"/>
        <v>0</v>
      </c>
      <c r="R75" s="429">
        <f t="shared" si="18"/>
        <v>0</v>
      </c>
      <c r="S75" s="429">
        <f t="shared" si="18"/>
        <v>0</v>
      </c>
      <c r="T75" s="429">
        <f t="shared" si="18"/>
        <v>0</v>
      </c>
      <c r="U75" s="429">
        <v>0</v>
      </c>
      <c r="V75" s="429">
        <v>0</v>
      </c>
      <c r="W75" s="429">
        <v>0</v>
      </c>
      <c r="X75" s="429">
        <v>0</v>
      </c>
      <c r="Y75" s="429">
        <f t="shared" si="24"/>
        <v>0</v>
      </c>
      <c r="Z75" s="429">
        <v>0</v>
      </c>
      <c r="AA75" s="429">
        <v>0</v>
      </c>
      <c r="AB75" s="429">
        <v>0</v>
      </c>
      <c r="AC75" s="429">
        <f t="shared" si="25"/>
        <v>0</v>
      </c>
      <c r="AD75" s="429">
        <f t="shared" si="28"/>
        <v>0</v>
      </c>
      <c r="AE75" s="429">
        <f t="shared" si="26"/>
        <v>0</v>
      </c>
      <c r="AF75" s="429">
        <f t="shared" si="26"/>
        <v>0</v>
      </c>
      <c r="AG75" s="429">
        <f t="shared" si="26"/>
        <v>0</v>
      </c>
      <c r="AH75" s="429">
        <f t="shared" si="26"/>
        <v>0</v>
      </c>
    </row>
    <row r="76" spans="1:34" ht="21.75">
      <c r="A76" s="583">
        <v>69</v>
      </c>
      <c r="B76" s="441" t="s">
        <v>95</v>
      </c>
      <c r="C76" s="429">
        <v>0</v>
      </c>
      <c r="D76" s="429">
        <v>0</v>
      </c>
      <c r="E76" s="429">
        <v>0</v>
      </c>
      <c r="F76" s="429">
        <v>0</v>
      </c>
      <c r="G76" s="429">
        <f t="shared" si="21"/>
        <v>0</v>
      </c>
      <c r="H76" s="429">
        <v>0</v>
      </c>
      <c r="I76" s="429">
        <v>1</v>
      </c>
      <c r="J76" s="429">
        <v>0</v>
      </c>
      <c r="K76" s="429">
        <f t="shared" si="22"/>
        <v>1</v>
      </c>
      <c r="L76" s="429">
        <v>0</v>
      </c>
      <c r="M76" s="429">
        <v>0</v>
      </c>
      <c r="N76" s="429">
        <v>0</v>
      </c>
      <c r="O76" s="429">
        <f t="shared" si="23"/>
        <v>0</v>
      </c>
      <c r="P76" s="429">
        <f t="shared" si="27"/>
        <v>0</v>
      </c>
      <c r="Q76" s="429">
        <f t="shared" si="18"/>
        <v>0</v>
      </c>
      <c r="R76" s="429">
        <f t="shared" si="18"/>
        <v>1</v>
      </c>
      <c r="S76" s="429">
        <f t="shared" si="18"/>
        <v>0</v>
      </c>
      <c r="T76" s="429">
        <f t="shared" si="18"/>
        <v>1</v>
      </c>
      <c r="U76" s="429">
        <v>0</v>
      </c>
      <c r="V76" s="429">
        <v>0</v>
      </c>
      <c r="W76" s="429">
        <v>0</v>
      </c>
      <c r="X76" s="429">
        <v>0</v>
      </c>
      <c r="Y76" s="429">
        <f t="shared" si="24"/>
        <v>0</v>
      </c>
      <c r="Z76" s="429">
        <v>0</v>
      </c>
      <c r="AA76" s="429">
        <v>0</v>
      </c>
      <c r="AB76" s="429">
        <v>0</v>
      </c>
      <c r="AC76" s="429">
        <f t="shared" si="25"/>
        <v>0</v>
      </c>
      <c r="AD76" s="429">
        <f t="shared" si="28"/>
        <v>0</v>
      </c>
      <c r="AE76" s="429">
        <f t="shared" si="26"/>
        <v>0</v>
      </c>
      <c r="AF76" s="429">
        <f t="shared" si="26"/>
        <v>0</v>
      </c>
      <c r="AG76" s="429">
        <f t="shared" si="26"/>
        <v>0</v>
      </c>
      <c r="AH76" s="429">
        <f t="shared" si="26"/>
        <v>0</v>
      </c>
    </row>
    <row r="77" spans="1:34" ht="21.75">
      <c r="A77" s="583">
        <v>70</v>
      </c>
      <c r="B77" s="441" t="s">
        <v>96</v>
      </c>
      <c r="C77" s="429">
        <v>0</v>
      </c>
      <c r="D77" s="429">
        <v>0</v>
      </c>
      <c r="E77" s="429">
        <v>1</v>
      </c>
      <c r="F77" s="429">
        <v>0</v>
      </c>
      <c r="G77" s="429">
        <f t="shared" si="21"/>
        <v>1</v>
      </c>
      <c r="H77" s="429">
        <v>0</v>
      </c>
      <c r="I77" s="429">
        <v>0</v>
      </c>
      <c r="J77" s="429">
        <v>0</v>
      </c>
      <c r="K77" s="429">
        <f t="shared" si="22"/>
        <v>0</v>
      </c>
      <c r="L77" s="429">
        <v>0</v>
      </c>
      <c r="M77" s="429">
        <v>0</v>
      </c>
      <c r="N77" s="429">
        <v>0</v>
      </c>
      <c r="O77" s="429">
        <f t="shared" si="23"/>
        <v>0</v>
      </c>
      <c r="P77" s="429">
        <f t="shared" si="27"/>
        <v>0</v>
      </c>
      <c r="Q77" s="429">
        <f t="shared" si="18"/>
        <v>0</v>
      </c>
      <c r="R77" s="429">
        <f t="shared" si="18"/>
        <v>1</v>
      </c>
      <c r="S77" s="429">
        <f t="shared" si="18"/>
        <v>0</v>
      </c>
      <c r="T77" s="429">
        <f t="shared" si="18"/>
        <v>1</v>
      </c>
      <c r="U77" s="429">
        <v>0</v>
      </c>
      <c r="V77" s="429">
        <v>0</v>
      </c>
      <c r="W77" s="429">
        <v>0</v>
      </c>
      <c r="X77" s="429">
        <v>0</v>
      </c>
      <c r="Y77" s="429">
        <f t="shared" si="24"/>
        <v>0</v>
      </c>
      <c r="Z77" s="429">
        <v>0</v>
      </c>
      <c r="AA77" s="429">
        <v>0</v>
      </c>
      <c r="AB77" s="429">
        <v>0</v>
      </c>
      <c r="AC77" s="429">
        <f t="shared" si="25"/>
        <v>0</v>
      </c>
      <c r="AD77" s="429">
        <f t="shared" si="28"/>
        <v>0</v>
      </c>
      <c r="AE77" s="602">
        <f t="shared" si="26"/>
        <v>0</v>
      </c>
      <c r="AF77" s="602">
        <f t="shared" si="26"/>
        <v>0</v>
      </c>
      <c r="AG77" s="602">
        <f t="shared" si="26"/>
        <v>0</v>
      </c>
      <c r="AH77" s="429">
        <f t="shared" si="26"/>
        <v>0</v>
      </c>
    </row>
    <row r="78" spans="1:34" ht="21.75">
      <c r="A78" s="583">
        <v>71</v>
      </c>
      <c r="B78" s="441" t="s">
        <v>97</v>
      </c>
      <c r="C78" s="429">
        <v>0</v>
      </c>
      <c r="D78" s="429">
        <v>0</v>
      </c>
      <c r="E78" s="429">
        <v>0</v>
      </c>
      <c r="F78" s="429">
        <v>0</v>
      </c>
      <c r="G78" s="429">
        <f t="shared" si="21"/>
        <v>0</v>
      </c>
      <c r="H78" s="429">
        <v>0</v>
      </c>
      <c r="I78" s="429">
        <v>0</v>
      </c>
      <c r="J78" s="429">
        <v>0</v>
      </c>
      <c r="K78" s="429">
        <f t="shared" si="22"/>
        <v>0</v>
      </c>
      <c r="L78" s="429">
        <v>0</v>
      </c>
      <c r="M78" s="429">
        <v>0</v>
      </c>
      <c r="N78" s="429">
        <v>0</v>
      </c>
      <c r="O78" s="429">
        <f t="shared" si="23"/>
        <v>0</v>
      </c>
      <c r="P78" s="580">
        <f t="shared" si="27"/>
        <v>0</v>
      </c>
      <c r="Q78" s="429">
        <f t="shared" si="18"/>
        <v>0</v>
      </c>
      <c r="R78" s="429">
        <f t="shared" si="18"/>
        <v>0</v>
      </c>
      <c r="S78" s="429">
        <f t="shared" si="18"/>
        <v>0</v>
      </c>
      <c r="T78" s="429">
        <f t="shared" si="18"/>
        <v>0</v>
      </c>
      <c r="U78" s="429">
        <v>0</v>
      </c>
      <c r="V78" s="429">
        <v>0</v>
      </c>
      <c r="W78" s="429">
        <v>0</v>
      </c>
      <c r="X78" s="429">
        <v>0</v>
      </c>
      <c r="Y78" s="429">
        <f t="shared" si="24"/>
        <v>0</v>
      </c>
      <c r="Z78" s="429">
        <v>0</v>
      </c>
      <c r="AA78" s="429">
        <v>0</v>
      </c>
      <c r="AB78" s="429">
        <v>0</v>
      </c>
      <c r="AC78" s="429">
        <f t="shared" si="25"/>
        <v>0</v>
      </c>
      <c r="AD78" s="580">
        <f t="shared" si="28"/>
        <v>0</v>
      </c>
      <c r="AE78" s="429">
        <f>SUM(V78)</f>
        <v>0</v>
      </c>
      <c r="AF78" s="429">
        <f>SUM(W78)</f>
        <v>0</v>
      </c>
      <c r="AG78" s="429">
        <f>SUM(X78)</f>
        <v>0</v>
      </c>
      <c r="AH78" s="429">
        <f t="shared" si="26"/>
        <v>0</v>
      </c>
    </row>
    <row r="79" spans="1:36" ht="21.75">
      <c r="A79" s="586"/>
      <c r="B79" s="444" t="s">
        <v>20</v>
      </c>
      <c r="C79" s="432">
        <f aca="true" t="shared" si="29" ref="C79:AH79">SUM(C7,C8:C14,C16:C52,C54:C78)</f>
        <v>2</v>
      </c>
      <c r="D79" s="432">
        <f t="shared" si="29"/>
        <v>85</v>
      </c>
      <c r="E79" s="432">
        <f t="shared" si="29"/>
        <v>112</v>
      </c>
      <c r="F79" s="432">
        <f t="shared" si="29"/>
        <v>11</v>
      </c>
      <c r="G79" s="432">
        <f t="shared" si="29"/>
        <v>210</v>
      </c>
      <c r="H79" s="432">
        <f t="shared" si="29"/>
        <v>2</v>
      </c>
      <c r="I79" s="432">
        <f t="shared" si="29"/>
        <v>16</v>
      </c>
      <c r="J79" s="432">
        <f t="shared" si="29"/>
        <v>12</v>
      </c>
      <c r="K79" s="432">
        <f t="shared" si="29"/>
        <v>30</v>
      </c>
      <c r="L79" s="432">
        <f t="shared" si="29"/>
        <v>0</v>
      </c>
      <c r="M79" s="432">
        <f t="shared" si="29"/>
        <v>1</v>
      </c>
      <c r="N79" s="432">
        <f t="shared" si="29"/>
        <v>2</v>
      </c>
      <c r="O79" s="432">
        <f t="shared" si="29"/>
        <v>3</v>
      </c>
      <c r="P79" s="432">
        <f t="shared" si="29"/>
        <v>2</v>
      </c>
      <c r="Q79" s="432">
        <f t="shared" si="29"/>
        <v>87</v>
      </c>
      <c r="R79" s="432">
        <f t="shared" si="29"/>
        <v>129</v>
      </c>
      <c r="S79" s="432">
        <f t="shared" si="29"/>
        <v>25</v>
      </c>
      <c r="T79" s="578">
        <f t="shared" si="29"/>
        <v>243</v>
      </c>
      <c r="U79" s="432">
        <f t="shared" si="29"/>
        <v>13</v>
      </c>
      <c r="V79" s="432">
        <f t="shared" si="29"/>
        <v>63</v>
      </c>
      <c r="W79" s="432">
        <f t="shared" si="29"/>
        <v>16</v>
      </c>
      <c r="X79" s="432">
        <f t="shared" si="29"/>
        <v>1</v>
      </c>
      <c r="Y79" s="432">
        <f>SUM(Y7:Y15,Y18:Y78)</f>
        <v>93</v>
      </c>
      <c r="Z79" s="432">
        <f t="shared" si="29"/>
        <v>0</v>
      </c>
      <c r="AA79" s="432">
        <f t="shared" si="29"/>
        <v>1</v>
      </c>
      <c r="AB79" s="432">
        <f t="shared" si="29"/>
        <v>0</v>
      </c>
      <c r="AC79" s="432">
        <f t="shared" si="29"/>
        <v>1</v>
      </c>
      <c r="AD79" s="432">
        <f t="shared" si="29"/>
        <v>13</v>
      </c>
      <c r="AE79" s="432">
        <f t="shared" si="29"/>
        <v>63</v>
      </c>
      <c r="AF79" s="432">
        <f t="shared" si="29"/>
        <v>17</v>
      </c>
      <c r="AG79" s="432">
        <f t="shared" si="29"/>
        <v>1</v>
      </c>
      <c r="AH79" s="578">
        <f t="shared" si="29"/>
        <v>94</v>
      </c>
      <c r="AJ79" s="434"/>
    </row>
    <row r="80" ht="21.75">
      <c r="AK80" s="434"/>
    </row>
    <row r="81" spans="7:34" ht="21.75">
      <c r="G81"/>
      <c r="K81"/>
      <c r="O81"/>
      <c r="T81"/>
      <c r="Y81"/>
      <c r="AC81"/>
      <c r="AH81"/>
    </row>
  </sheetData>
  <mergeCells count="11">
    <mergeCell ref="L5:O5"/>
    <mergeCell ref="U5:Y5"/>
    <mergeCell ref="Z5:AC5"/>
    <mergeCell ref="C3:T3"/>
    <mergeCell ref="U3:AH3"/>
    <mergeCell ref="C4:O4"/>
    <mergeCell ref="P4:T5"/>
    <mergeCell ref="U4:AC4"/>
    <mergeCell ref="AD4:AH5"/>
    <mergeCell ref="C5:G5"/>
    <mergeCell ref="H5:K5"/>
  </mergeCells>
  <printOptions horizontalCentered="1"/>
  <pageMargins left="0.35433070866141736" right="0" top="0.5905511811023623" bottom="0.3937007874015748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80"/>
  <sheetViews>
    <sheetView zoomScale="120" zoomScaleNormal="120" workbookViewId="0" topLeftCell="P1">
      <pane ySplit="5" topLeftCell="BM73" activePane="bottomLeft" state="frozen"/>
      <selection pane="topLeft" activeCell="A1" sqref="A1"/>
      <selection pane="bottomLeft" activeCell="D78" sqref="D78"/>
    </sheetView>
  </sheetViews>
  <sheetFormatPr defaultColWidth="9.140625" defaultRowHeight="21.75"/>
  <cols>
    <col min="1" max="1" width="3.7109375" style="0" customWidth="1"/>
    <col min="2" max="2" width="33.7109375" style="0" customWidth="1"/>
    <col min="3" max="3" width="3.421875" style="0" customWidth="1"/>
    <col min="4" max="4" width="3.7109375" style="0" customWidth="1"/>
    <col min="5" max="5" width="3.421875" style="0" customWidth="1"/>
    <col min="6" max="6" width="4.57421875" style="0" customWidth="1"/>
    <col min="7" max="7" width="3.7109375" style="566" customWidth="1"/>
    <col min="8" max="9" width="3.28125" style="566" customWidth="1"/>
    <col min="10" max="10" width="4.7109375" style="566" customWidth="1"/>
    <col min="11" max="11" width="3.8515625" style="0" customWidth="1"/>
    <col min="12" max="12" width="4.00390625" style="0" customWidth="1"/>
    <col min="13" max="13" width="3.8515625" style="0" customWidth="1"/>
    <col min="14" max="14" width="4.140625" style="0" customWidth="1"/>
    <col min="15" max="15" width="4.00390625" style="573" customWidth="1"/>
    <col min="16" max="16" width="3.140625" style="573" customWidth="1"/>
    <col min="17" max="17" width="3.28125" style="573" customWidth="1"/>
    <col min="18" max="18" width="3.57421875" style="573" customWidth="1"/>
    <col min="19" max="19" width="3.7109375" style="0" customWidth="1"/>
    <col min="20" max="20" width="3.8515625" style="0" customWidth="1"/>
    <col min="21" max="21" width="3.421875" style="0" customWidth="1"/>
    <col min="22" max="22" width="4.28125" style="0" customWidth="1"/>
    <col min="23" max="23" width="2.8515625" style="0" customWidth="1"/>
    <col min="24" max="24" width="3.140625" style="0" customWidth="1"/>
    <col min="25" max="25" width="3.421875" style="0" customWidth="1"/>
    <col min="26" max="26" width="4.8515625" style="0" customWidth="1"/>
    <col min="27" max="28" width="3.57421875" style="0" customWidth="1"/>
    <col min="29" max="29" width="3.421875" style="0" customWidth="1"/>
    <col min="30" max="30" width="4.7109375" style="0" customWidth="1"/>
    <col min="31" max="31" width="3.28125" style="0" customWidth="1"/>
    <col min="32" max="32" width="4.00390625" style="0" customWidth="1"/>
    <col min="33" max="33" width="3.7109375" style="0" customWidth="1"/>
    <col min="34" max="34" width="4.57421875" style="0" customWidth="1"/>
  </cols>
  <sheetData>
    <row r="1" spans="1:34" ht="21.75">
      <c r="A1" s="390"/>
      <c r="B1" s="391" t="s">
        <v>326</v>
      </c>
      <c r="C1" s="161"/>
      <c r="D1" s="161"/>
      <c r="E1" s="161"/>
      <c r="F1" s="161"/>
      <c r="G1" s="559"/>
      <c r="H1" s="559"/>
      <c r="I1" s="559"/>
      <c r="J1" s="559"/>
      <c r="K1" s="161"/>
      <c r="L1" s="161"/>
      <c r="M1" s="161"/>
      <c r="N1" s="161"/>
      <c r="O1" s="567"/>
      <c r="P1" s="567"/>
      <c r="Q1" s="567"/>
      <c r="R1" s="567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</row>
    <row r="2" spans="1:34" ht="21.75">
      <c r="A2" s="390"/>
      <c r="B2" s="161"/>
      <c r="C2" s="161"/>
      <c r="D2" s="161"/>
      <c r="E2" s="161"/>
      <c r="F2" s="161"/>
      <c r="G2" s="559"/>
      <c r="H2" s="559"/>
      <c r="I2" s="559"/>
      <c r="J2" s="559"/>
      <c r="K2" s="161"/>
      <c r="L2" s="161"/>
      <c r="M2" s="161"/>
      <c r="N2" s="161"/>
      <c r="O2" s="567"/>
      <c r="P2" s="567"/>
      <c r="Q2" s="567"/>
      <c r="R2" s="567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</row>
    <row r="3" spans="1:34" ht="34.5" customHeight="1">
      <c r="A3" s="392" t="s">
        <v>156</v>
      </c>
      <c r="B3" s="446" t="s">
        <v>0</v>
      </c>
      <c r="C3" s="804" t="s">
        <v>23</v>
      </c>
      <c r="D3" s="805"/>
      <c r="E3" s="805"/>
      <c r="F3" s="806"/>
      <c r="G3" s="810" t="s">
        <v>306</v>
      </c>
      <c r="H3" s="811"/>
      <c r="I3" s="811"/>
      <c r="J3" s="812"/>
      <c r="K3" s="804" t="s">
        <v>243</v>
      </c>
      <c r="L3" s="805"/>
      <c r="M3" s="805"/>
      <c r="N3" s="806"/>
      <c r="O3" s="813" t="s">
        <v>306</v>
      </c>
      <c r="P3" s="814"/>
      <c r="Q3" s="814"/>
      <c r="R3" s="815"/>
      <c r="S3" s="804" t="s">
        <v>154</v>
      </c>
      <c r="T3" s="805"/>
      <c r="U3" s="805"/>
      <c r="V3" s="806"/>
      <c r="W3" s="804" t="s">
        <v>154</v>
      </c>
      <c r="X3" s="805"/>
      <c r="Y3" s="805"/>
      <c r="Z3" s="806"/>
      <c r="AA3" s="804" t="s">
        <v>307</v>
      </c>
      <c r="AB3" s="805"/>
      <c r="AC3" s="805"/>
      <c r="AD3" s="806"/>
      <c r="AE3" s="807" t="s">
        <v>272</v>
      </c>
      <c r="AF3" s="808"/>
      <c r="AG3" s="808"/>
      <c r="AH3" s="809"/>
    </row>
    <row r="4" spans="1:34" ht="18" customHeight="1">
      <c r="A4" s="395" t="s">
        <v>155</v>
      </c>
      <c r="B4" s="539"/>
      <c r="C4" s="540"/>
      <c r="D4" s="541"/>
      <c r="E4" s="541"/>
      <c r="F4" s="542"/>
      <c r="G4" s="798" t="s">
        <v>295</v>
      </c>
      <c r="H4" s="799"/>
      <c r="I4" s="799"/>
      <c r="J4" s="800"/>
      <c r="K4" s="543"/>
      <c r="L4" s="544"/>
      <c r="M4" s="544"/>
      <c r="N4" s="545"/>
      <c r="O4" s="801" t="s">
        <v>119</v>
      </c>
      <c r="P4" s="802"/>
      <c r="Q4" s="802"/>
      <c r="R4" s="803"/>
      <c r="S4" s="795" t="s">
        <v>295</v>
      </c>
      <c r="T4" s="796"/>
      <c r="U4" s="796"/>
      <c r="V4" s="797"/>
      <c r="W4" s="795" t="s">
        <v>119</v>
      </c>
      <c r="X4" s="796"/>
      <c r="Y4" s="796"/>
      <c r="Z4" s="797"/>
      <c r="AA4" s="795" t="s">
        <v>299</v>
      </c>
      <c r="AB4" s="796"/>
      <c r="AC4" s="796"/>
      <c r="AD4" s="797"/>
      <c r="AE4" s="546"/>
      <c r="AF4" s="547"/>
      <c r="AG4" s="547"/>
      <c r="AH4" s="548"/>
    </row>
    <row r="5" spans="1:34" ht="21.75">
      <c r="A5" s="395"/>
      <c r="B5" s="399"/>
      <c r="C5" s="402" t="s">
        <v>259</v>
      </c>
      <c r="D5" s="402" t="s">
        <v>260</v>
      </c>
      <c r="E5" s="402" t="s">
        <v>261</v>
      </c>
      <c r="F5" s="402" t="s">
        <v>20</v>
      </c>
      <c r="G5" s="560" t="s">
        <v>259</v>
      </c>
      <c r="H5" s="560" t="s">
        <v>260</v>
      </c>
      <c r="I5" s="560" t="s">
        <v>261</v>
      </c>
      <c r="J5" s="560" t="s">
        <v>20</v>
      </c>
      <c r="K5" s="402" t="s">
        <v>259</v>
      </c>
      <c r="L5" s="402" t="s">
        <v>260</v>
      </c>
      <c r="M5" s="402" t="s">
        <v>261</v>
      </c>
      <c r="N5" s="402" t="s">
        <v>20</v>
      </c>
      <c r="O5" s="568" t="s">
        <v>259</v>
      </c>
      <c r="P5" s="568" t="s">
        <v>260</v>
      </c>
      <c r="Q5" s="568" t="s">
        <v>261</v>
      </c>
      <c r="R5" s="568" t="s">
        <v>20</v>
      </c>
      <c r="S5" s="402" t="s">
        <v>259</v>
      </c>
      <c r="T5" s="402" t="s">
        <v>260</v>
      </c>
      <c r="U5" s="402" t="s">
        <v>261</v>
      </c>
      <c r="V5" s="402" t="s">
        <v>20</v>
      </c>
      <c r="W5" s="402" t="s">
        <v>259</v>
      </c>
      <c r="X5" s="402" t="s">
        <v>260</v>
      </c>
      <c r="Y5" s="402" t="s">
        <v>261</v>
      </c>
      <c r="Z5" s="402" t="s">
        <v>20</v>
      </c>
      <c r="AA5" s="402" t="s">
        <v>259</v>
      </c>
      <c r="AB5" s="402" t="s">
        <v>260</v>
      </c>
      <c r="AC5" s="402" t="s">
        <v>261</v>
      </c>
      <c r="AD5" s="402" t="s">
        <v>20</v>
      </c>
      <c r="AE5" s="403" t="s">
        <v>259</v>
      </c>
      <c r="AF5" s="403" t="s">
        <v>260</v>
      </c>
      <c r="AG5" s="403" t="s">
        <v>261</v>
      </c>
      <c r="AH5" s="403" t="s">
        <v>20</v>
      </c>
    </row>
    <row r="6" spans="1:36" s="445" customFormat="1" ht="20.25" customHeight="1">
      <c r="A6" s="447">
        <v>1</v>
      </c>
      <c r="B6" s="448" t="s">
        <v>16</v>
      </c>
      <c r="C6" s="429">
        <v>0</v>
      </c>
      <c r="D6" s="429">
        <v>0</v>
      </c>
      <c r="E6" s="429">
        <v>0</v>
      </c>
      <c r="F6" s="429">
        <f>SUM(C6:E6)</f>
        <v>0</v>
      </c>
      <c r="G6" s="561">
        <v>0</v>
      </c>
      <c r="H6" s="561">
        <v>8</v>
      </c>
      <c r="I6" s="561">
        <v>0</v>
      </c>
      <c r="J6" s="561">
        <f>SUM(G6:I6)</f>
        <v>8</v>
      </c>
      <c r="K6" s="429">
        <v>0</v>
      </c>
      <c r="L6" s="429">
        <v>0</v>
      </c>
      <c r="M6" s="429">
        <v>0</v>
      </c>
      <c r="N6" s="429">
        <f>SUM(K6:M6)</f>
        <v>0</v>
      </c>
      <c r="O6" s="569">
        <v>0</v>
      </c>
      <c r="P6" s="569">
        <v>0</v>
      </c>
      <c r="Q6" s="569">
        <v>0</v>
      </c>
      <c r="R6" s="569">
        <f>SUM(O6:Q6)</f>
        <v>0</v>
      </c>
      <c r="S6" s="429">
        <v>0</v>
      </c>
      <c r="T6" s="429">
        <v>0</v>
      </c>
      <c r="U6" s="429">
        <v>0</v>
      </c>
      <c r="V6" s="429">
        <f>SUM(S6:U6)</f>
        <v>0</v>
      </c>
      <c r="W6" s="429">
        <v>0</v>
      </c>
      <c r="X6" s="429">
        <v>1</v>
      </c>
      <c r="Y6" s="429">
        <v>0</v>
      </c>
      <c r="Z6" s="429">
        <f>SUM(W6:Y6)</f>
        <v>1</v>
      </c>
      <c r="AA6" s="429">
        <v>0</v>
      </c>
      <c r="AB6" s="429">
        <v>0</v>
      </c>
      <c r="AC6" s="429">
        <v>0</v>
      </c>
      <c r="AD6" s="429">
        <f>SUM(AA6:AC6)</f>
        <v>0</v>
      </c>
      <c r="AE6" s="429">
        <f>SUM(C6,G6,K6,O6,S6,W6,AA6)</f>
        <v>0</v>
      </c>
      <c r="AF6" s="429">
        <f>SUM(D6,H6,L6,P6,T6,X6,AB6)</f>
        <v>9</v>
      </c>
      <c r="AG6" s="429">
        <f>SUM(E6,I6,M6,Q6,U6,Y6,AC6)</f>
        <v>0</v>
      </c>
      <c r="AH6" s="429">
        <f>SUM(F6,J6,N6,R6,V6,Z6,AD6)</f>
        <v>9</v>
      </c>
      <c r="AJ6" s="434"/>
    </row>
    <row r="7" spans="1:36" ht="20.25" customHeight="1">
      <c r="A7" s="449">
        <v>2</v>
      </c>
      <c r="B7" s="450" t="s">
        <v>1</v>
      </c>
      <c r="C7" s="429">
        <v>0</v>
      </c>
      <c r="D7" s="429">
        <v>0</v>
      </c>
      <c r="E7" s="429">
        <v>0</v>
      </c>
      <c r="F7" s="429">
        <f>SUM(C7:E7)</f>
        <v>0</v>
      </c>
      <c r="G7" s="561">
        <v>0</v>
      </c>
      <c r="H7" s="561">
        <v>0</v>
      </c>
      <c r="I7" s="561">
        <v>0</v>
      </c>
      <c r="J7" s="561">
        <f>SUM(G7:I7)</f>
        <v>0</v>
      </c>
      <c r="K7" s="429">
        <v>0</v>
      </c>
      <c r="L7" s="429">
        <v>0</v>
      </c>
      <c r="M7" s="429">
        <v>0</v>
      </c>
      <c r="N7" s="429">
        <f aca="true" t="shared" si="0" ref="N7:N70">SUM(K7:M7)</f>
        <v>0</v>
      </c>
      <c r="O7" s="569">
        <v>0</v>
      </c>
      <c r="P7" s="569">
        <v>0</v>
      </c>
      <c r="Q7" s="569">
        <v>0</v>
      </c>
      <c r="R7" s="569">
        <f>SUM(O7:Q7)</f>
        <v>0</v>
      </c>
      <c r="S7" s="429">
        <v>0</v>
      </c>
      <c r="T7" s="429">
        <v>0</v>
      </c>
      <c r="U7" s="429">
        <v>0</v>
      </c>
      <c r="V7" s="429">
        <f>SUM(S7:U7)</f>
        <v>0</v>
      </c>
      <c r="W7" s="429">
        <v>0</v>
      </c>
      <c r="X7" s="429">
        <v>1</v>
      </c>
      <c r="Y7" s="429">
        <v>0</v>
      </c>
      <c r="Z7" s="429">
        <f>SUM(W7:Y7)</f>
        <v>1</v>
      </c>
      <c r="AA7" s="429">
        <v>0</v>
      </c>
      <c r="AB7" s="429">
        <v>0</v>
      </c>
      <c r="AC7" s="429">
        <v>0</v>
      </c>
      <c r="AD7" s="429">
        <f>SUM(AA7:AC7)</f>
        <v>0</v>
      </c>
      <c r="AE7" s="429">
        <f aca="true" t="shared" si="1" ref="AE7:AE70">SUM(C7,G7,K7,O7,S7,W7,AA7)</f>
        <v>0</v>
      </c>
      <c r="AF7" s="429">
        <f aca="true" t="shared" si="2" ref="AF7:AF70">SUM(D7,H7,L7,P7,T7,X7,AB7)</f>
        <v>1</v>
      </c>
      <c r="AG7" s="429">
        <f aca="true" t="shared" si="3" ref="AG7:AG70">SUM(E7,I7,M7,Q7,U7,Y7,AC7)</f>
        <v>0</v>
      </c>
      <c r="AH7" s="429">
        <f aca="true" t="shared" si="4" ref="AH7:AH70">SUM(F7,J7,N7,R7,V7,Z7,AD7)</f>
        <v>1</v>
      </c>
      <c r="AJ7" s="434"/>
    </row>
    <row r="8" spans="1:36" ht="18.75" customHeight="1">
      <c r="A8" s="449">
        <v>3</v>
      </c>
      <c r="B8" s="450" t="s">
        <v>2</v>
      </c>
      <c r="C8" s="429">
        <v>0</v>
      </c>
      <c r="D8" s="429">
        <v>0</v>
      </c>
      <c r="E8" s="429">
        <v>0</v>
      </c>
      <c r="F8" s="429">
        <f aca="true" t="shared" si="5" ref="F8:F51">SUM(C8:E8)</f>
        <v>0</v>
      </c>
      <c r="G8" s="561">
        <v>0</v>
      </c>
      <c r="H8" s="561">
        <v>0</v>
      </c>
      <c r="I8" s="561">
        <v>0</v>
      </c>
      <c r="J8" s="561">
        <f aca="true" t="shared" si="6" ref="J8:J51">SUM(G8:I8)</f>
        <v>0</v>
      </c>
      <c r="K8" s="429">
        <v>0</v>
      </c>
      <c r="L8" s="429">
        <v>0</v>
      </c>
      <c r="M8" s="429">
        <v>0</v>
      </c>
      <c r="N8" s="429">
        <f t="shared" si="0"/>
        <v>0</v>
      </c>
      <c r="O8" s="569">
        <v>0</v>
      </c>
      <c r="P8" s="569">
        <v>0</v>
      </c>
      <c r="Q8" s="569">
        <v>0</v>
      </c>
      <c r="R8" s="569">
        <f aca="true" t="shared" si="7" ref="R8:R51">SUM(O8:Q8)</f>
        <v>0</v>
      </c>
      <c r="S8" s="429">
        <v>0</v>
      </c>
      <c r="T8" s="429">
        <v>0</v>
      </c>
      <c r="U8" s="429">
        <v>0</v>
      </c>
      <c r="V8" s="429">
        <f aca="true" t="shared" si="8" ref="V8:V51">SUM(S8:U8)</f>
        <v>0</v>
      </c>
      <c r="W8" s="429">
        <v>0</v>
      </c>
      <c r="X8" s="429">
        <v>0</v>
      </c>
      <c r="Y8" s="429">
        <v>0</v>
      </c>
      <c r="Z8" s="429">
        <f aca="true" t="shared" si="9" ref="Z8:Z51">SUM(W8:Y8)</f>
        <v>0</v>
      </c>
      <c r="AA8" s="429">
        <v>0</v>
      </c>
      <c r="AB8" s="429">
        <v>0</v>
      </c>
      <c r="AC8" s="429">
        <v>0</v>
      </c>
      <c r="AD8" s="429">
        <f aca="true" t="shared" si="10" ref="AD8:AD51">SUM(AA8:AC8)</f>
        <v>0</v>
      </c>
      <c r="AE8" s="429">
        <f t="shared" si="1"/>
        <v>0</v>
      </c>
      <c r="AF8" s="429">
        <f t="shared" si="2"/>
        <v>0</v>
      </c>
      <c r="AG8" s="429">
        <f t="shared" si="3"/>
        <v>0</v>
      </c>
      <c r="AH8" s="429">
        <f t="shared" si="4"/>
        <v>0</v>
      </c>
      <c r="AJ8" s="434"/>
    </row>
    <row r="9" spans="1:36" ht="21.75">
      <c r="A9" s="449">
        <v>4</v>
      </c>
      <c r="B9" s="450" t="s">
        <v>3</v>
      </c>
      <c r="C9" s="429">
        <v>0</v>
      </c>
      <c r="D9" s="429">
        <v>0</v>
      </c>
      <c r="E9" s="429">
        <v>0</v>
      </c>
      <c r="F9" s="429">
        <f t="shared" si="5"/>
        <v>0</v>
      </c>
      <c r="G9" s="561">
        <v>0</v>
      </c>
      <c r="H9" s="561">
        <v>0</v>
      </c>
      <c r="I9" s="561">
        <v>0</v>
      </c>
      <c r="J9" s="561">
        <f t="shared" si="6"/>
        <v>0</v>
      </c>
      <c r="K9" s="429">
        <v>0</v>
      </c>
      <c r="L9" s="429">
        <v>0</v>
      </c>
      <c r="M9" s="429">
        <v>0</v>
      </c>
      <c r="N9" s="429">
        <f t="shared" si="0"/>
        <v>0</v>
      </c>
      <c r="O9" s="569">
        <v>0</v>
      </c>
      <c r="P9" s="569">
        <v>0</v>
      </c>
      <c r="Q9" s="569">
        <v>0</v>
      </c>
      <c r="R9" s="569">
        <f t="shared" si="7"/>
        <v>0</v>
      </c>
      <c r="S9" s="429">
        <v>0</v>
      </c>
      <c r="T9" s="429">
        <v>0</v>
      </c>
      <c r="U9" s="429">
        <v>0</v>
      </c>
      <c r="V9" s="429">
        <f t="shared" si="8"/>
        <v>0</v>
      </c>
      <c r="W9" s="429">
        <v>0</v>
      </c>
      <c r="X9" s="429">
        <v>0</v>
      </c>
      <c r="Y9" s="429">
        <v>0</v>
      </c>
      <c r="Z9" s="429">
        <f t="shared" si="9"/>
        <v>0</v>
      </c>
      <c r="AA9" s="429">
        <v>0</v>
      </c>
      <c r="AB9" s="429">
        <v>0</v>
      </c>
      <c r="AC9" s="429">
        <v>0</v>
      </c>
      <c r="AD9" s="429">
        <f t="shared" si="10"/>
        <v>0</v>
      </c>
      <c r="AE9" s="429">
        <f t="shared" si="1"/>
        <v>0</v>
      </c>
      <c r="AF9" s="429">
        <f t="shared" si="2"/>
        <v>0</v>
      </c>
      <c r="AG9" s="429">
        <f t="shared" si="3"/>
        <v>0</v>
      </c>
      <c r="AH9" s="429">
        <f t="shared" si="4"/>
        <v>0</v>
      </c>
      <c r="AJ9" s="434"/>
    </row>
    <row r="10" spans="1:36" ht="19.5" customHeight="1">
      <c r="A10" s="449">
        <v>5</v>
      </c>
      <c r="B10" s="450" t="s">
        <v>4</v>
      </c>
      <c r="C10" s="429">
        <v>0</v>
      </c>
      <c r="D10" s="429">
        <v>0</v>
      </c>
      <c r="E10" s="429">
        <v>0</v>
      </c>
      <c r="F10" s="429">
        <f t="shared" si="5"/>
        <v>0</v>
      </c>
      <c r="G10" s="561">
        <v>0</v>
      </c>
      <c r="H10" s="561">
        <v>0</v>
      </c>
      <c r="I10" s="561">
        <v>0</v>
      </c>
      <c r="J10" s="561">
        <f t="shared" si="6"/>
        <v>0</v>
      </c>
      <c r="K10" s="429">
        <v>0</v>
      </c>
      <c r="L10" s="429">
        <v>0</v>
      </c>
      <c r="M10" s="429">
        <v>0</v>
      </c>
      <c r="N10" s="429">
        <f t="shared" si="0"/>
        <v>0</v>
      </c>
      <c r="O10" s="569">
        <v>0</v>
      </c>
      <c r="P10" s="569">
        <v>0</v>
      </c>
      <c r="Q10" s="569">
        <v>0</v>
      </c>
      <c r="R10" s="569">
        <f t="shared" si="7"/>
        <v>0</v>
      </c>
      <c r="S10" s="429">
        <v>0</v>
      </c>
      <c r="T10" s="429">
        <v>0</v>
      </c>
      <c r="U10" s="429">
        <v>0</v>
      </c>
      <c r="V10" s="429">
        <f t="shared" si="8"/>
        <v>0</v>
      </c>
      <c r="W10" s="429">
        <v>0</v>
      </c>
      <c r="X10" s="429">
        <v>0</v>
      </c>
      <c r="Y10" s="429">
        <v>0</v>
      </c>
      <c r="Z10" s="429">
        <f t="shared" si="9"/>
        <v>0</v>
      </c>
      <c r="AA10" s="429">
        <v>0</v>
      </c>
      <c r="AB10" s="429">
        <v>0</v>
      </c>
      <c r="AC10" s="429">
        <v>0</v>
      </c>
      <c r="AD10" s="429">
        <f t="shared" si="10"/>
        <v>0</v>
      </c>
      <c r="AE10" s="429">
        <f t="shared" si="1"/>
        <v>0</v>
      </c>
      <c r="AF10" s="429">
        <f t="shared" si="2"/>
        <v>0</v>
      </c>
      <c r="AG10" s="429">
        <f t="shared" si="3"/>
        <v>0</v>
      </c>
      <c r="AH10" s="429">
        <f t="shared" si="4"/>
        <v>0</v>
      </c>
      <c r="AJ10" s="434"/>
    </row>
    <row r="11" spans="1:36" ht="18.75" customHeight="1">
      <c r="A11" s="449">
        <v>6</v>
      </c>
      <c r="B11" s="450" t="s">
        <v>5</v>
      </c>
      <c r="C11" s="429">
        <v>0</v>
      </c>
      <c r="D11" s="429">
        <v>0</v>
      </c>
      <c r="E11" s="429">
        <v>0</v>
      </c>
      <c r="F11" s="429">
        <f t="shared" si="5"/>
        <v>0</v>
      </c>
      <c r="G11" s="561">
        <v>0</v>
      </c>
      <c r="H11" s="561">
        <v>1</v>
      </c>
      <c r="I11" s="561">
        <v>0</v>
      </c>
      <c r="J11" s="561">
        <f t="shared" si="6"/>
        <v>1</v>
      </c>
      <c r="K11" s="429">
        <v>0</v>
      </c>
      <c r="L11" s="429">
        <v>0</v>
      </c>
      <c r="M11" s="429">
        <v>0</v>
      </c>
      <c r="N11" s="429">
        <f t="shared" si="0"/>
        <v>0</v>
      </c>
      <c r="O11" s="569">
        <v>0</v>
      </c>
      <c r="P11" s="569">
        <v>1</v>
      </c>
      <c r="Q11" s="569">
        <v>0</v>
      </c>
      <c r="R11" s="569">
        <f t="shared" si="7"/>
        <v>1</v>
      </c>
      <c r="S11" s="429">
        <v>0</v>
      </c>
      <c r="T11" s="429">
        <v>0</v>
      </c>
      <c r="U11" s="429">
        <v>0</v>
      </c>
      <c r="V11" s="429">
        <f t="shared" si="8"/>
        <v>0</v>
      </c>
      <c r="W11" s="429">
        <v>0</v>
      </c>
      <c r="X11" s="429">
        <v>1</v>
      </c>
      <c r="Y11" s="429">
        <v>0</v>
      </c>
      <c r="Z11" s="429">
        <f t="shared" si="9"/>
        <v>1</v>
      </c>
      <c r="AA11" s="429">
        <v>0</v>
      </c>
      <c r="AB11" s="429">
        <v>0</v>
      </c>
      <c r="AC11" s="429">
        <v>0</v>
      </c>
      <c r="AD11" s="429">
        <f t="shared" si="10"/>
        <v>0</v>
      </c>
      <c r="AE11" s="429">
        <f t="shared" si="1"/>
        <v>0</v>
      </c>
      <c r="AF11" s="429">
        <f t="shared" si="2"/>
        <v>3</v>
      </c>
      <c r="AG11" s="429">
        <f t="shared" si="3"/>
        <v>0</v>
      </c>
      <c r="AH11" s="429">
        <f t="shared" si="4"/>
        <v>3</v>
      </c>
      <c r="AJ11" s="434"/>
    </row>
    <row r="12" spans="1:36" ht="20.25" customHeight="1">
      <c r="A12" s="449">
        <v>7</v>
      </c>
      <c r="B12" s="450" t="s">
        <v>6</v>
      </c>
      <c r="C12" s="429">
        <v>0</v>
      </c>
      <c r="D12" s="429">
        <v>0</v>
      </c>
      <c r="E12" s="429">
        <v>0</v>
      </c>
      <c r="F12" s="429">
        <f t="shared" si="5"/>
        <v>0</v>
      </c>
      <c r="G12" s="561">
        <v>0</v>
      </c>
      <c r="H12" s="561">
        <v>0</v>
      </c>
      <c r="I12" s="561">
        <v>0</v>
      </c>
      <c r="J12" s="561">
        <f t="shared" si="6"/>
        <v>0</v>
      </c>
      <c r="K12" s="429">
        <v>0</v>
      </c>
      <c r="L12" s="429">
        <v>0</v>
      </c>
      <c r="M12" s="429">
        <v>0</v>
      </c>
      <c r="N12" s="429">
        <f t="shared" si="0"/>
        <v>0</v>
      </c>
      <c r="O12" s="569">
        <v>0</v>
      </c>
      <c r="P12" s="569">
        <v>0</v>
      </c>
      <c r="Q12" s="569">
        <v>0</v>
      </c>
      <c r="R12" s="569">
        <f t="shared" si="7"/>
        <v>0</v>
      </c>
      <c r="S12" s="429">
        <v>0</v>
      </c>
      <c r="T12" s="429">
        <v>0</v>
      </c>
      <c r="U12" s="429">
        <v>0</v>
      </c>
      <c r="V12" s="429">
        <f t="shared" si="8"/>
        <v>0</v>
      </c>
      <c r="W12" s="429">
        <v>0</v>
      </c>
      <c r="X12" s="429">
        <v>0</v>
      </c>
      <c r="Y12" s="429">
        <v>0</v>
      </c>
      <c r="Z12" s="429">
        <f t="shared" si="9"/>
        <v>0</v>
      </c>
      <c r="AA12" s="429">
        <v>0</v>
      </c>
      <c r="AB12" s="429">
        <v>0</v>
      </c>
      <c r="AC12" s="429">
        <v>0</v>
      </c>
      <c r="AD12" s="429">
        <f t="shared" si="10"/>
        <v>0</v>
      </c>
      <c r="AE12" s="429">
        <f t="shared" si="1"/>
        <v>0</v>
      </c>
      <c r="AF12" s="429">
        <f t="shared" si="2"/>
        <v>0</v>
      </c>
      <c r="AG12" s="429">
        <f t="shared" si="3"/>
        <v>0</v>
      </c>
      <c r="AH12" s="429">
        <f t="shared" si="4"/>
        <v>0</v>
      </c>
      <c r="AJ12" s="434"/>
    </row>
    <row r="13" spans="1:36" ht="19.5" customHeight="1">
      <c r="A13" s="449">
        <v>8</v>
      </c>
      <c r="B13" s="450" t="s">
        <v>7</v>
      </c>
      <c r="C13" s="429">
        <v>0</v>
      </c>
      <c r="D13" s="429">
        <v>1</v>
      </c>
      <c r="E13" s="429">
        <v>1</v>
      </c>
      <c r="F13" s="429">
        <f t="shared" si="5"/>
        <v>2</v>
      </c>
      <c r="G13" s="561">
        <v>0</v>
      </c>
      <c r="H13" s="561">
        <v>0</v>
      </c>
      <c r="I13" s="561">
        <v>0</v>
      </c>
      <c r="J13" s="561">
        <f t="shared" si="6"/>
        <v>0</v>
      </c>
      <c r="K13" s="429">
        <v>0</v>
      </c>
      <c r="L13" s="429">
        <v>0</v>
      </c>
      <c r="M13" s="429">
        <v>0</v>
      </c>
      <c r="N13" s="429">
        <f t="shared" si="0"/>
        <v>0</v>
      </c>
      <c r="O13" s="569">
        <v>0</v>
      </c>
      <c r="P13" s="569">
        <v>2</v>
      </c>
      <c r="Q13" s="569">
        <v>0</v>
      </c>
      <c r="R13" s="569">
        <f t="shared" si="7"/>
        <v>2</v>
      </c>
      <c r="S13" s="429">
        <v>0</v>
      </c>
      <c r="T13" s="429">
        <v>0</v>
      </c>
      <c r="U13" s="429">
        <v>0</v>
      </c>
      <c r="V13" s="429">
        <f t="shared" si="8"/>
        <v>0</v>
      </c>
      <c r="W13" s="429">
        <v>0</v>
      </c>
      <c r="X13" s="429">
        <v>1</v>
      </c>
      <c r="Y13" s="429">
        <v>0</v>
      </c>
      <c r="Z13" s="429">
        <f t="shared" si="9"/>
        <v>1</v>
      </c>
      <c r="AA13" s="429">
        <v>0</v>
      </c>
      <c r="AB13" s="429">
        <v>0</v>
      </c>
      <c r="AC13" s="429">
        <v>0</v>
      </c>
      <c r="AD13" s="429">
        <f t="shared" si="10"/>
        <v>0</v>
      </c>
      <c r="AE13" s="429">
        <f t="shared" si="1"/>
        <v>0</v>
      </c>
      <c r="AF13" s="429">
        <f t="shared" si="2"/>
        <v>4</v>
      </c>
      <c r="AG13" s="429">
        <f t="shared" si="3"/>
        <v>1</v>
      </c>
      <c r="AH13" s="429">
        <f t="shared" si="4"/>
        <v>5</v>
      </c>
      <c r="AJ13" s="434"/>
    </row>
    <row r="14" spans="1:36" ht="21.75">
      <c r="A14" s="449">
        <v>9</v>
      </c>
      <c r="B14" s="450" t="s">
        <v>9</v>
      </c>
      <c r="C14" s="429">
        <v>0</v>
      </c>
      <c r="D14" s="429">
        <v>0</v>
      </c>
      <c r="E14" s="429">
        <v>0</v>
      </c>
      <c r="F14" s="429">
        <f t="shared" si="5"/>
        <v>0</v>
      </c>
      <c r="G14" s="561">
        <v>0</v>
      </c>
      <c r="H14" s="561">
        <v>0</v>
      </c>
      <c r="I14" s="561">
        <v>0</v>
      </c>
      <c r="J14" s="561">
        <f t="shared" si="6"/>
        <v>0</v>
      </c>
      <c r="K14" s="429">
        <v>0</v>
      </c>
      <c r="L14" s="429">
        <v>0</v>
      </c>
      <c r="M14" s="429">
        <v>0</v>
      </c>
      <c r="N14" s="429">
        <f t="shared" si="0"/>
        <v>0</v>
      </c>
      <c r="O14" s="569">
        <v>0</v>
      </c>
      <c r="P14" s="569">
        <v>0</v>
      </c>
      <c r="Q14" s="569">
        <v>0</v>
      </c>
      <c r="R14" s="569">
        <f t="shared" si="7"/>
        <v>0</v>
      </c>
      <c r="S14" s="429">
        <v>0</v>
      </c>
      <c r="T14" s="429">
        <v>0</v>
      </c>
      <c r="U14" s="429">
        <v>0</v>
      </c>
      <c r="V14" s="429">
        <f t="shared" si="8"/>
        <v>0</v>
      </c>
      <c r="W14" s="429">
        <v>0</v>
      </c>
      <c r="X14" s="429">
        <v>0</v>
      </c>
      <c r="Y14" s="429">
        <v>0</v>
      </c>
      <c r="Z14" s="429">
        <f t="shared" si="9"/>
        <v>0</v>
      </c>
      <c r="AA14" s="429">
        <v>0</v>
      </c>
      <c r="AB14" s="429">
        <v>0</v>
      </c>
      <c r="AC14" s="429">
        <v>0</v>
      </c>
      <c r="AD14" s="429">
        <f t="shared" si="10"/>
        <v>0</v>
      </c>
      <c r="AE14" s="429">
        <f t="shared" si="1"/>
        <v>0</v>
      </c>
      <c r="AF14" s="429">
        <f t="shared" si="2"/>
        <v>0</v>
      </c>
      <c r="AG14" s="429">
        <f t="shared" si="3"/>
        <v>0</v>
      </c>
      <c r="AH14" s="429">
        <f t="shared" si="4"/>
        <v>0</v>
      </c>
      <c r="AJ14" s="434"/>
    </row>
    <row r="15" spans="1:36" ht="20.25" customHeight="1">
      <c r="A15" s="449">
        <v>10</v>
      </c>
      <c r="B15" s="450" t="s">
        <v>174</v>
      </c>
      <c r="C15" s="429">
        <v>0</v>
      </c>
      <c r="D15" s="429">
        <v>0</v>
      </c>
      <c r="E15" s="429">
        <v>0</v>
      </c>
      <c r="F15" s="429">
        <f t="shared" si="5"/>
        <v>0</v>
      </c>
      <c r="G15" s="561">
        <v>0</v>
      </c>
      <c r="H15" s="561">
        <v>0</v>
      </c>
      <c r="I15" s="561">
        <v>0</v>
      </c>
      <c r="J15" s="561">
        <f t="shared" si="6"/>
        <v>0</v>
      </c>
      <c r="K15" s="429">
        <v>0</v>
      </c>
      <c r="L15" s="429">
        <v>0</v>
      </c>
      <c r="M15" s="429">
        <v>0</v>
      </c>
      <c r="N15" s="429">
        <f t="shared" si="0"/>
        <v>0</v>
      </c>
      <c r="O15" s="569">
        <v>0</v>
      </c>
      <c r="P15" s="569">
        <v>0</v>
      </c>
      <c r="Q15" s="569">
        <v>0</v>
      </c>
      <c r="R15" s="569">
        <f t="shared" si="7"/>
        <v>0</v>
      </c>
      <c r="S15" s="429">
        <v>0</v>
      </c>
      <c r="T15" s="429">
        <v>0</v>
      </c>
      <c r="U15" s="429">
        <v>0</v>
      </c>
      <c r="V15" s="429">
        <f t="shared" si="8"/>
        <v>0</v>
      </c>
      <c r="W15" s="429">
        <v>0</v>
      </c>
      <c r="X15" s="429">
        <v>0</v>
      </c>
      <c r="Y15" s="429">
        <v>0</v>
      </c>
      <c r="Z15" s="429">
        <f t="shared" si="9"/>
        <v>0</v>
      </c>
      <c r="AA15" s="429">
        <v>0</v>
      </c>
      <c r="AB15" s="429">
        <v>0</v>
      </c>
      <c r="AC15" s="429">
        <v>0</v>
      </c>
      <c r="AD15" s="429">
        <f t="shared" si="10"/>
        <v>0</v>
      </c>
      <c r="AE15" s="429">
        <f t="shared" si="1"/>
        <v>0</v>
      </c>
      <c r="AF15" s="429">
        <f t="shared" si="2"/>
        <v>0</v>
      </c>
      <c r="AG15" s="429">
        <f t="shared" si="3"/>
        <v>0</v>
      </c>
      <c r="AH15" s="429">
        <f t="shared" si="4"/>
        <v>0</v>
      </c>
      <c r="AJ15" s="434"/>
    </row>
    <row r="16" spans="1:36" ht="19.5" customHeight="1">
      <c r="A16" s="449">
        <v>11</v>
      </c>
      <c r="B16" s="450" t="s">
        <v>175</v>
      </c>
      <c r="C16" s="429">
        <v>0</v>
      </c>
      <c r="D16" s="429">
        <v>0</v>
      </c>
      <c r="E16" s="429">
        <v>0</v>
      </c>
      <c r="F16" s="429">
        <f t="shared" si="5"/>
        <v>0</v>
      </c>
      <c r="G16" s="561">
        <v>0</v>
      </c>
      <c r="H16" s="561">
        <v>0</v>
      </c>
      <c r="I16" s="561">
        <v>0</v>
      </c>
      <c r="J16" s="561">
        <f t="shared" si="6"/>
        <v>0</v>
      </c>
      <c r="K16" s="429">
        <v>0</v>
      </c>
      <c r="L16" s="429">
        <v>0</v>
      </c>
      <c r="M16" s="429">
        <v>0</v>
      </c>
      <c r="N16" s="429">
        <f t="shared" si="0"/>
        <v>0</v>
      </c>
      <c r="O16" s="569">
        <v>0</v>
      </c>
      <c r="P16" s="569">
        <v>0</v>
      </c>
      <c r="Q16" s="569">
        <v>0</v>
      </c>
      <c r="R16" s="569">
        <f t="shared" si="7"/>
        <v>0</v>
      </c>
      <c r="S16" s="429">
        <v>0</v>
      </c>
      <c r="T16" s="429">
        <v>0</v>
      </c>
      <c r="U16" s="429">
        <v>0</v>
      </c>
      <c r="V16" s="429">
        <f t="shared" si="8"/>
        <v>0</v>
      </c>
      <c r="W16" s="429">
        <v>0</v>
      </c>
      <c r="X16" s="429">
        <v>0</v>
      </c>
      <c r="Y16" s="429">
        <v>0</v>
      </c>
      <c r="Z16" s="429">
        <f t="shared" si="9"/>
        <v>0</v>
      </c>
      <c r="AA16" s="429">
        <v>0</v>
      </c>
      <c r="AB16" s="429">
        <v>0</v>
      </c>
      <c r="AC16" s="429">
        <v>0</v>
      </c>
      <c r="AD16" s="429">
        <f t="shared" si="10"/>
        <v>0</v>
      </c>
      <c r="AE16" s="429">
        <f t="shared" si="1"/>
        <v>0</v>
      </c>
      <c r="AF16" s="429">
        <f t="shared" si="2"/>
        <v>0</v>
      </c>
      <c r="AG16" s="429">
        <f t="shared" si="3"/>
        <v>0</v>
      </c>
      <c r="AH16" s="429">
        <f t="shared" si="4"/>
        <v>0</v>
      </c>
      <c r="AJ16" s="434"/>
    </row>
    <row r="17" spans="1:36" ht="21.75">
      <c r="A17" s="449">
        <v>12</v>
      </c>
      <c r="B17" s="450" t="s">
        <v>10</v>
      </c>
      <c r="C17" s="429">
        <v>0</v>
      </c>
      <c r="D17" s="429">
        <v>0</v>
      </c>
      <c r="E17" s="429">
        <v>0</v>
      </c>
      <c r="F17" s="429">
        <f t="shared" si="5"/>
        <v>0</v>
      </c>
      <c r="G17" s="561">
        <v>0</v>
      </c>
      <c r="H17" s="561">
        <v>0</v>
      </c>
      <c r="I17" s="561">
        <v>0</v>
      </c>
      <c r="J17" s="561">
        <f t="shared" si="6"/>
        <v>0</v>
      </c>
      <c r="K17" s="429">
        <v>0</v>
      </c>
      <c r="L17" s="429">
        <v>0</v>
      </c>
      <c r="M17" s="429">
        <v>0</v>
      </c>
      <c r="N17" s="429">
        <f t="shared" si="0"/>
        <v>0</v>
      </c>
      <c r="O17" s="569">
        <v>0</v>
      </c>
      <c r="P17" s="569">
        <v>0</v>
      </c>
      <c r="Q17" s="569">
        <v>0</v>
      </c>
      <c r="R17" s="569">
        <f t="shared" si="7"/>
        <v>0</v>
      </c>
      <c r="S17" s="429">
        <v>0</v>
      </c>
      <c r="T17" s="429">
        <v>0</v>
      </c>
      <c r="U17" s="429">
        <v>0</v>
      </c>
      <c r="V17" s="429">
        <f t="shared" si="8"/>
        <v>0</v>
      </c>
      <c r="W17" s="429">
        <v>0</v>
      </c>
      <c r="X17" s="429">
        <v>0</v>
      </c>
      <c r="Y17" s="429">
        <v>0</v>
      </c>
      <c r="Z17" s="429">
        <f t="shared" si="9"/>
        <v>0</v>
      </c>
      <c r="AA17" s="429">
        <v>0</v>
      </c>
      <c r="AB17" s="429">
        <v>0</v>
      </c>
      <c r="AC17" s="429">
        <v>0</v>
      </c>
      <c r="AD17" s="429">
        <f t="shared" si="10"/>
        <v>0</v>
      </c>
      <c r="AE17" s="429">
        <f t="shared" si="1"/>
        <v>0</v>
      </c>
      <c r="AF17" s="429">
        <f t="shared" si="2"/>
        <v>0</v>
      </c>
      <c r="AG17" s="429">
        <f t="shared" si="3"/>
        <v>0</v>
      </c>
      <c r="AH17" s="429">
        <f t="shared" si="4"/>
        <v>0</v>
      </c>
      <c r="AJ17" s="434"/>
    </row>
    <row r="18" spans="1:36" ht="20.25" customHeight="1">
      <c r="A18" s="449">
        <v>13</v>
      </c>
      <c r="B18" s="450" t="s">
        <v>11</v>
      </c>
      <c r="C18" s="429">
        <v>0</v>
      </c>
      <c r="D18" s="429">
        <v>0</v>
      </c>
      <c r="E18" s="429">
        <v>0</v>
      </c>
      <c r="F18" s="429">
        <f t="shared" si="5"/>
        <v>0</v>
      </c>
      <c r="G18" s="561">
        <v>0</v>
      </c>
      <c r="H18" s="561">
        <v>0</v>
      </c>
      <c r="I18" s="561">
        <v>0</v>
      </c>
      <c r="J18" s="561">
        <f t="shared" si="6"/>
        <v>0</v>
      </c>
      <c r="K18" s="429">
        <v>0</v>
      </c>
      <c r="L18" s="429">
        <v>0</v>
      </c>
      <c r="M18" s="429">
        <v>0</v>
      </c>
      <c r="N18" s="429">
        <f t="shared" si="0"/>
        <v>0</v>
      </c>
      <c r="O18" s="569">
        <v>0</v>
      </c>
      <c r="P18" s="569">
        <v>0</v>
      </c>
      <c r="Q18" s="569">
        <v>0</v>
      </c>
      <c r="R18" s="569">
        <f t="shared" si="7"/>
        <v>0</v>
      </c>
      <c r="S18" s="429">
        <v>0</v>
      </c>
      <c r="T18" s="429">
        <v>0</v>
      </c>
      <c r="U18" s="429">
        <v>0</v>
      </c>
      <c r="V18" s="429">
        <f t="shared" si="8"/>
        <v>0</v>
      </c>
      <c r="W18" s="429">
        <v>0</v>
      </c>
      <c r="X18" s="429">
        <v>0</v>
      </c>
      <c r="Y18" s="429">
        <v>0</v>
      </c>
      <c r="Z18" s="429">
        <f t="shared" si="9"/>
        <v>0</v>
      </c>
      <c r="AA18" s="429">
        <v>0</v>
      </c>
      <c r="AB18" s="429">
        <v>0</v>
      </c>
      <c r="AC18" s="429">
        <v>0</v>
      </c>
      <c r="AD18" s="429">
        <f t="shared" si="10"/>
        <v>0</v>
      </c>
      <c r="AE18" s="429">
        <f t="shared" si="1"/>
        <v>0</v>
      </c>
      <c r="AF18" s="429">
        <f t="shared" si="2"/>
        <v>0</v>
      </c>
      <c r="AG18" s="429">
        <f t="shared" si="3"/>
        <v>0</v>
      </c>
      <c r="AH18" s="429">
        <f t="shared" si="4"/>
        <v>0</v>
      </c>
      <c r="AJ18" s="434"/>
    </row>
    <row r="19" spans="1:36" ht="21.75">
      <c r="A19" s="449">
        <v>14</v>
      </c>
      <c r="B19" s="450" t="s">
        <v>12</v>
      </c>
      <c r="C19" s="429">
        <v>0</v>
      </c>
      <c r="D19" s="429">
        <v>0</v>
      </c>
      <c r="E19" s="429">
        <v>0</v>
      </c>
      <c r="F19" s="429">
        <f t="shared" si="5"/>
        <v>0</v>
      </c>
      <c r="G19" s="561">
        <v>0</v>
      </c>
      <c r="H19" s="561">
        <v>0</v>
      </c>
      <c r="I19" s="561">
        <v>0</v>
      </c>
      <c r="J19" s="561">
        <f t="shared" si="6"/>
        <v>0</v>
      </c>
      <c r="K19" s="429">
        <v>0</v>
      </c>
      <c r="L19" s="429">
        <v>0</v>
      </c>
      <c r="M19" s="429">
        <v>0</v>
      </c>
      <c r="N19" s="429">
        <f t="shared" si="0"/>
        <v>0</v>
      </c>
      <c r="O19" s="569">
        <v>0</v>
      </c>
      <c r="P19" s="569">
        <v>0</v>
      </c>
      <c r="Q19" s="569">
        <v>0</v>
      </c>
      <c r="R19" s="569">
        <f t="shared" si="7"/>
        <v>0</v>
      </c>
      <c r="S19" s="429">
        <v>0</v>
      </c>
      <c r="T19" s="429">
        <v>0</v>
      </c>
      <c r="U19" s="429">
        <v>0</v>
      </c>
      <c r="V19" s="429">
        <f t="shared" si="8"/>
        <v>0</v>
      </c>
      <c r="W19" s="429">
        <v>0</v>
      </c>
      <c r="X19" s="429">
        <v>0</v>
      </c>
      <c r="Y19" s="429">
        <v>0</v>
      </c>
      <c r="Z19" s="429">
        <f t="shared" si="9"/>
        <v>0</v>
      </c>
      <c r="AA19" s="429">
        <v>0</v>
      </c>
      <c r="AB19" s="429">
        <v>0</v>
      </c>
      <c r="AC19" s="429">
        <v>0</v>
      </c>
      <c r="AD19" s="429">
        <f t="shared" si="10"/>
        <v>0</v>
      </c>
      <c r="AE19" s="429">
        <f t="shared" si="1"/>
        <v>0</v>
      </c>
      <c r="AF19" s="429">
        <f t="shared" si="2"/>
        <v>0</v>
      </c>
      <c r="AG19" s="429">
        <f t="shared" si="3"/>
        <v>0</v>
      </c>
      <c r="AH19" s="429">
        <f t="shared" si="4"/>
        <v>0</v>
      </c>
      <c r="AJ19" s="434"/>
    </row>
    <row r="20" spans="1:36" ht="21.75">
      <c r="A20" s="449">
        <v>15</v>
      </c>
      <c r="B20" s="450" t="s">
        <v>13</v>
      </c>
      <c r="C20" s="429">
        <v>0</v>
      </c>
      <c r="D20" s="429">
        <v>0</v>
      </c>
      <c r="E20" s="429">
        <v>0</v>
      </c>
      <c r="F20" s="429">
        <f t="shared" si="5"/>
        <v>0</v>
      </c>
      <c r="G20" s="561">
        <v>0</v>
      </c>
      <c r="H20" s="561">
        <v>0</v>
      </c>
      <c r="I20" s="561">
        <v>0</v>
      </c>
      <c r="J20" s="561">
        <f t="shared" si="6"/>
        <v>0</v>
      </c>
      <c r="K20" s="429">
        <v>0</v>
      </c>
      <c r="L20" s="429">
        <v>0</v>
      </c>
      <c r="M20" s="429">
        <v>0</v>
      </c>
      <c r="N20" s="429">
        <f t="shared" si="0"/>
        <v>0</v>
      </c>
      <c r="O20" s="569">
        <v>0</v>
      </c>
      <c r="P20" s="569">
        <v>4</v>
      </c>
      <c r="Q20" s="569">
        <v>0</v>
      </c>
      <c r="R20" s="569">
        <f t="shared" si="7"/>
        <v>4</v>
      </c>
      <c r="S20" s="429">
        <v>0</v>
      </c>
      <c r="T20" s="429">
        <v>0</v>
      </c>
      <c r="U20" s="429">
        <v>0</v>
      </c>
      <c r="V20" s="429">
        <f t="shared" si="8"/>
        <v>0</v>
      </c>
      <c r="W20" s="429">
        <v>0</v>
      </c>
      <c r="X20" s="429">
        <v>0</v>
      </c>
      <c r="Y20" s="429">
        <v>0</v>
      </c>
      <c r="Z20" s="429">
        <f t="shared" si="9"/>
        <v>0</v>
      </c>
      <c r="AA20" s="429">
        <v>0</v>
      </c>
      <c r="AB20" s="429">
        <v>0</v>
      </c>
      <c r="AC20" s="429">
        <v>0</v>
      </c>
      <c r="AD20" s="429">
        <f t="shared" si="10"/>
        <v>0</v>
      </c>
      <c r="AE20" s="429">
        <f t="shared" si="1"/>
        <v>0</v>
      </c>
      <c r="AF20" s="429">
        <f t="shared" si="2"/>
        <v>4</v>
      </c>
      <c r="AG20" s="429">
        <f t="shared" si="3"/>
        <v>0</v>
      </c>
      <c r="AH20" s="429">
        <f t="shared" si="4"/>
        <v>4</v>
      </c>
      <c r="AJ20" s="434"/>
    </row>
    <row r="21" spans="1:34" ht="21.75">
      <c r="A21" s="449">
        <v>16</v>
      </c>
      <c r="B21" s="450" t="s">
        <v>14</v>
      </c>
      <c r="C21" s="429">
        <v>0</v>
      </c>
      <c r="D21" s="429">
        <v>0</v>
      </c>
      <c r="E21" s="429">
        <v>0</v>
      </c>
      <c r="F21" s="429">
        <f t="shared" si="5"/>
        <v>0</v>
      </c>
      <c r="G21" s="561">
        <v>0</v>
      </c>
      <c r="H21" s="561">
        <v>0</v>
      </c>
      <c r="I21" s="561">
        <v>0</v>
      </c>
      <c r="J21" s="561">
        <f t="shared" si="6"/>
        <v>0</v>
      </c>
      <c r="K21" s="429">
        <v>0</v>
      </c>
      <c r="L21" s="429">
        <v>0</v>
      </c>
      <c r="M21" s="429">
        <v>0</v>
      </c>
      <c r="N21" s="429">
        <f t="shared" si="0"/>
        <v>0</v>
      </c>
      <c r="O21" s="569">
        <v>0</v>
      </c>
      <c r="P21" s="569">
        <v>0</v>
      </c>
      <c r="Q21" s="569">
        <v>0</v>
      </c>
      <c r="R21" s="569">
        <f t="shared" si="7"/>
        <v>0</v>
      </c>
      <c r="S21" s="429">
        <v>0</v>
      </c>
      <c r="T21" s="429">
        <v>0</v>
      </c>
      <c r="U21" s="429">
        <v>0</v>
      </c>
      <c r="V21" s="429">
        <f t="shared" si="8"/>
        <v>0</v>
      </c>
      <c r="W21" s="429">
        <v>0</v>
      </c>
      <c r="X21" s="429">
        <v>0</v>
      </c>
      <c r="Y21" s="429">
        <v>0</v>
      </c>
      <c r="Z21" s="429">
        <f t="shared" si="9"/>
        <v>0</v>
      </c>
      <c r="AA21" s="429">
        <v>0</v>
      </c>
      <c r="AB21" s="429">
        <v>0</v>
      </c>
      <c r="AC21" s="429">
        <v>0</v>
      </c>
      <c r="AD21" s="429">
        <f t="shared" si="10"/>
        <v>0</v>
      </c>
      <c r="AE21" s="429">
        <f t="shared" si="1"/>
        <v>0</v>
      </c>
      <c r="AF21" s="429">
        <f t="shared" si="2"/>
        <v>0</v>
      </c>
      <c r="AG21" s="429">
        <f t="shared" si="3"/>
        <v>0</v>
      </c>
      <c r="AH21" s="429">
        <f t="shared" si="4"/>
        <v>0</v>
      </c>
    </row>
    <row r="22" spans="1:34" ht="21.75">
      <c r="A22" s="449">
        <v>17</v>
      </c>
      <c r="B22" s="552" t="s">
        <v>36</v>
      </c>
      <c r="C22" s="429">
        <v>0</v>
      </c>
      <c r="D22" s="429">
        <v>9</v>
      </c>
      <c r="E22" s="429">
        <v>0</v>
      </c>
      <c r="F22" s="429">
        <f t="shared" si="5"/>
        <v>9</v>
      </c>
      <c r="G22" s="561">
        <v>0</v>
      </c>
      <c r="H22" s="561">
        <v>5</v>
      </c>
      <c r="I22" s="561">
        <v>6</v>
      </c>
      <c r="J22" s="561">
        <f t="shared" si="6"/>
        <v>11</v>
      </c>
      <c r="K22" s="429">
        <v>0</v>
      </c>
      <c r="L22" s="429">
        <v>0</v>
      </c>
      <c r="M22" s="429">
        <v>0</v>
      </c>
      <c r="N22" s="429">
        <f t="shared" si="0"/>
        <v>0</v>
      </c>
      <c r="O22" s="569">
        <v>0</v>
      </c>
      <c r="P22" s="569">
        <v>1</v>
      </c>
      <c r="Q22" s="569">
        <v>0</v>
      </c>
      <c r="R22" s="569">
        <f t="shared" si="7"/>
        <v>1</v>
      </c>
      <c r="S22" s="429">
        <v>0</v>
      </c>
      <c r="T22" s="429">
        <v>0</v>
      </c>
      <c r="U22" s="429">
        <v>0</v>
      </c>
      <c r="V22" s="429">
        <f t="shared" si="8"/>
        <v>0</v>
      </c>
      <c r="W22" s="429">
        <v>0</v>
      </c>
      <c r="X22" s="429">
        <v>0</v>
      </c>
      <c r="Y22" s="429">
        <v>0</v>
      </c>
      <c r="Z22" s="429">
        <f t="shared" si="9"/>
        <v>0</v>
      </c>
      <c r="AA22" s="429">
        <v>0</v>
      </c>
      <c r="AB22" s="429">
        <v>0</v>
      </c>
      <c r="AC22" s="429">
        <v>0</v>
      </c>
      <c r="AD22" s="429">
        <f t="shared" si="10"/>
        <v>0</v>
      </c>
      <c r="AE22" s="429">
        <f t="shared" si="1"/>
        <v>0</v>
      </c>
      <c r="AF22" s="429">
        <f t="shared" si="2"/>
        <v>15</v>
      </c>
      <c r="AG22" s="429">
        <f t="shared" si="3"/>
        <v>6</v>
      </c>
      <c r="AH22" s="429">
        <f t="shared" si="4"/>
        <v>21</v>
      </c>
    </row>
    <row r="23" spans="1:34" ht="21.75">
      <c r="A23" s="449">
        <v>18</v>
      </c>
      <c r="B23" s="451" t="s">
        <v>15</v>
      </c>
      <c r="C23" s="429">
        <v>0</v>
      </c>
      <c r="D23" s="429">
        <v>33</v>
      </c>
      <c r="E23" s="429">
        <v>5</v>
      </c>
      <c r="F23" s="429">
        <f t="shared" si="5"/>
        <v>38</v>
      </c>
      <c r="G23" s="561">
        <v>0</v>
      </c>
      <c r="H23" s="561">
        <v>12</v>
      </c>
      <c r="I23" s="561">
        <v>0</v>
      </c>
      <c r="J23" s="561">
        <f t="shared" si="6"/>
        <v>12</v>
      </c>
      <c r="K23" s="429">
        <v>0</v>
      </c>
      <c r="L23" s="429">
        <v>0</v>
      </c>
      <c r="M23" s="429">
        <v>0</v>
      </c>
      <c r="N23" s="429">
        <f t="shared" si="0"/>
        <v>0</v>
      </c>
      <c r="O23" s="569">
        <v>0</v>
      </c>
      <c r="P23" s="569">
        <v>0</v>
      </c>
      <c r="Q23" s="569">
        <v>0</v>
      </c>
      <c r="R23" s="569">
        <f t="shared" si="7"/>
        <v>0</v>
      </c>
      <c r="S23" s="429">
        <v>0</v>
      </c>
      <c r="T23" s="429">
        <v>0</v>
      </c>
      <c r="U23" s="429">
        <v>0</v>
      </c>
      <c r="V23" s="429">
        <f t="shared" si="8"/>
        <v>0</v>
      </c>
      <c r="W23" s="429">
        <v>0</v>
      </c>
      <c r="X23" s="429">
        <v>0</v>
      </c>
      <c r="Y23" s="429">
        <v>0</v>
      </c>
      <c r="Z23" s="429">
        <f t="shared" si="9"/>
        <v>0</v>
      </c>
      <c r="AA23" s="429">
        <v>0</v>
      </c>
      <c r="AB23" s="429">
        <v>0</v>
      </c>
      <c r="AC23" s="429">
        <v>0</v>
      </c>
      <c r="AD23" s="429">
        <f t="shared" si="10"/>
        <v>0</v>
      </c>
      <c r="AE23" s="429">
        <f t="shared" si="1"/>
        <v>0</v>
      </c>
      <c r="AF23" s="429">
        <f t="shared" si="2"/>
        <v>45</v>
      </c>
      <c r="AG23" s="429">
        <f t="shared" si="3"/>
        <v>5</v>
      </c>
      <c r="AH23" s="429">
        <f t="shared" si="4"/>
        <v>50</v>
      </c>
    </row>
    <row r="24" spans="1:36" ht="21.75">
      <c r="A24" s="452">
        <v>19</v>
      </c>
      <c r="B24" s="453" t="s">
        <v>37</v>
      </c>
      <c r="C24" s="437">
        <v>0</v>
      </c>
      <c r="D24" s="437">
        <v>17</v>
      </c>
      <c r="E24" s="437">
        <v>15</v>
      </c>
      <c r="F24" s="437">
        <f>SUM(C24:E24)</f>
        <v>32</v>
      </c>
      <c r="G24" s="562">
        <v>0</v>
      </c>
      <c r="H24" s="562">
        <v>6</v>
      </c>
      <c r="I24" s="562">
        <v>0</v>
      </c>
      <c r="J24" s="562">
        <f>SUM(G24:I24)</f>
        <v>6</v>
      </c>
      <c r="K24" s="429">
        <v>0</v>
      </c>
      <c r="L24" s="429">
        <v>0</v>
      </c>
      <c r="M24" s="429">
        <v>0</v>
      </c>
      <c r="N24" s="429">
        <f t="shared" si="0"/>
        <v>0</v>
      </c>
      <c r="O24" s="570">
        <v>0</v>
      </c>
      <c r="P24" s="570">
        <v>0</v>
      </c>
      <c r="Q24" s="570">
        <v>0</v>
      </c>
      <c r="R24" s="570">
        <f>SUM(O24:Q24)</f>
        <v>0</v>
      </c>
      <c r="S24" s="437">
        <v>0</v>
      </c>
      <c r="T24" s="437">
        <v>1</v>
      </c>
      <c r="U24" s="437">
        <v>0</v>
      </c>
      <c r="V24" s="437">
        <f>SUM(S24:U24)</f>
        <v>1</v>
      </c>
      <c r="W24" s="437">
        <v>0</v>
      </c>
      <c r="X24" s="437">
        <v>0</v>
      </c>
      <c r="Y24" s="437">
        <v>0</v>
      </c>
      <c r="Z24" s="437">
        <f>SUM(W24:Y24)</f>
        <v>0</v>
      </c>
      <c r="AA24" s="437">
        <v>0</v>
      </c>
      <c r="AB24" s="437">
        <v>0</v>
      </c>
      <c r="AC24" s="437">
        <v>0</v>
      </c>
      <c r="AD24" s="437">
        <f>SUM(AA24:AC24)</f>
        <v>0</v>
      </c>
      <c r="AE24" s="429">
        <f t="shared" si="1"/>
        <v>0</v>
      </c>
      <c r="AF24" s="429">
        <f t="shared" si="2"/>
        <v>24</v>
      </c>
      <c r="AG24" s="429">
        <f t="shared" si="3"/>
        <v>15</v>
      </c>
      <c r="AH24" s="429">
        <f t="shared" si="4"/>
        <v>39</v>
      </c>
      <c r="AI24" s="445"/>
      <c r="AJ24" s="435"/>
    </row>
    <row r="25" spans="1:34" ht="21.75">
      <c r="A25" s="449">
        <v>20</v>
      </c>
      <c r="B25" s="450" t="s">
        <v>38</v>
      </c>
      <c r="C25" s="429">
        <v>0</v>
      </c>
      <c r="D25" s="429">
        <v>0</v>
      </c>
      <c r="E25" s="429">
        <v>0</v>
      </c>
      <c r="F25" s="429">
        <f t="shared" si="5"/>
        <v>0</v>
      </c>
      <c r="G25" s="561">
        <v>0</v>
      </c>
      <c r="H25" s="561">
        <v>0</v>
      </c>
      <c r="I25" s="561">
        <v>0</v>
      </c>
      <c r="J25" s="561">
        <f t="shared" si="6"/>
        <v>0</v>
      </c>
      <c r="K25" s="429">
        <v>0</v>
      </c>
      <c r="L25" s="429">
        <v>0</v>
      </c>
      <c r="M25" s="429">
        <v>0</v>
      </c>
      <c r="N25" s="429">
        <f t="shared" si="0"/>
        <v>0</v>
      </c>
      <c r="O25" s="569">
        <v>0</v>
      </c>
      <c r="P25" s="569">
        <v>0</v>
      </c>
      <c r="Q25" s="569">
        <v>0</v>
      </c>
      <c r="R25" s="569">
        <f t="shared" si="7"/>
        <v>0</v>
      </c>
      <c r="S25" s="429">
        <v>0</v>
      </c>
      <c r="T25" s="429">
        <v>0</v>
      </c>
      <c r="U25" s="429">
        <v>0</v>
      </c>
      <c r="V25" s="429">
        <f t="shared" si="8"/>
        <v>0</v>
      </c>
      <c r="W25" s="429">
        <v>0</v>
      </c>
      <c r="X25" s="429">
        <v>0</v>
      </c>
      <c r="Y25" s="429">
        <v>0</v>
      </c>
      <c r="Z25" s="429">
        <f t="shared" si="9"/>
        <v>0</v>
      </c>
      <c r="AA25" s="429">
        <v>0</v>
      </c>
      <c r="AB25" s="429">
        <v>0</v>
      </c>
      <c r="AC25" s="429">
        <v>0</v>
      </c>
      <c r="AD25" s="429">
        <f t="shared" si="10"/>
        <v>0</v>
      </c>
      <c r="AE25" s="429">
        <f t="shared" si="1"/>
        <v>0</v>
      </c>
      <c r="AF25" s="429">
        <f t="shared" si="2"/>
        <v>0</v>
      </c>
      <c r="AG25" s="429">
        <f t="shared" si="3"/>
        <v>0</v>
      </c>
      <c r="AH25" s="429">
        <f t="shared" si="4"/>
        <v>0</v>
      </c>
    </row>
    <row r="26" spans="1:34" ht="21.75">
      <c r="A26" s="452">
        <v>21</v>
      </c>
      <c r="B26" s="453" t="s">
        <v>17</v>
      </c>
      <c r="C26" s="437">
        <v>0</v>
      </c>
      <c r="D26" s="437">
        <v>0</v>
      </c>
      <c r="E26" s="437">
        <v>0</v>
      </c>
      <c r="F26" s="437">
        <f t="shared" si="5"/>
        <v>0</v>
      </c>
      <c r="G26" s="562">
        <v>0</v>
      </c>
      <c r="H26" s="562">
        <v>0</v>
      </c>
      <c r="I26" s="562">
        <v>0</v>
      </c>
      <c r="J26" s="562">
        <f t="shared" si="6"/>
        <v>0</v>
      </c>
      <c r="K26" s="429">
        <v>0</v>
      </c>
      <c r="L26" s="429">
        <v>0</v>
      </c>
      <c r="M26" s="429">
        <v>0</v>
      </c>
      <c r="N26" s="429">
        <f t="shared" si="0"/>
        <v>0</v>
      </c>
      <c r="O26" s="570">
        <v>0</v>
      </c>
      <c r="P26" s="570">
        <v>0</v>
      </c>
      <c r="Q26" s="570">
        <v>0</v>
      </c>
      <c r="R26" s="570">
        <f t="shared" si="7"/>
        <v>0</v>
      </c>
      <c r="S26" s="437">
        <v>0</v>
      </c>
      <c r="T26" s="437">
        <v>0</v>
      </c>
      <c r="U26" s="437">
        <v>0</v>
      </c>
      <c r="V26" s="437">
        <f t="shared" si="8"/>
        <v>0</v>
      </c>
      <c r="W26" s="437">
        <v>0</v>
      </c>
      <c r="X26" s="437">
        <v>0</v>
      </c>
      <c r="Y26" s="437">
        <v>0</v>
      </c>
      <c r="Z26" s="437">
        <f t="shared" si="9"/>
        <v>0</v>
      </c>
      <c r="AA26" s="437">
        <v>0</v>
      </c>
      <c r="AB26" s="437">
        <v>0</v>
      </c>
      <c r="AC26" s="437">
        <v>0</v>
      </c>
      <c r="AD26" s="437">
        <f t="shared" si="10"/>
        <v>0</v>
      </c>
      <c r="AE26" s="429">
        <f t="shared" si="1"/>
        <v>0</v>
      </c>
      <c r="AF26" s="429">
        <f t="shared" si="2"/>
        <v>0</v>
      </c>
      <c r="AG26" s="429">
        <f t="shared" si="3"/>
        <v>0</v>
      </c>
      <c r="AH26" s="429">
        <f t="shared" si="4"/>
        <v>0</v>
      </c>
    </row>
    <row r="27" spans="1:34" ht="21.75">
      <c r="A27" s="454"/>
      <c r="B27" s="455"/>
      <c r="C27" s="434"/>
      <c r="D27" s="434"/>
      <c r="E27" s="434"/>
      <c r="F27" s="434"/>
      <c r="G27" s="563"/>
      <c r="H27" s="563"/>
      <c r="I27" s="563"/>
      <c r="J27" s="563"/>
      <c r="K27" s="434"/>
      <c r="L27" s="434"/>
      <c r="M27" s="434"/>
      <c r="N27" s="434"/>
      <c r="O27" s="571"/>
      <c r="P27" s="571"/>
      <c r="Q27" s="571"/>
      <c r="R27" s="571"/>
      <c r="S27" s="434"/>
      <c r="T27" s="434"/>
      <c r="U27" s="434"/>
      <c r="V27" s="434"/>
      <c r="W27" s="434"/>
      <c r="X27" s="435" t="s">
        <v>327</v>
      </c>
      <c r="Y27" s="435"/>
      <c r="Z27" s="434"/>
      <c r="AA27" s="435"/>
      <c r="AB27" s="434"/>
      <c r="AC27" s="434"/>
      <c r="AD27" s="434"/>
      <c r="AE27" s="434"/>
      <c r="AF27" s="434"/>
      <c r="AG27" s="434"/>
      <c r="AH27" s="434"/>
    </row>
    <row r="28" spans="1:34" ht="21.75">
      <c r="A28" s="449">
        <v>22</v>
      </c>
      <c r="B28" s="450" t="s">
        <v>39</v>
      </c>
      <c r="C28" s="429">
        <v>0</v>
      </c>
      <c r="D28" s="429">
        <v>0</v>
      </c>
      <c r="E28" s="429">
        <v>0</v>
      </c>
      <c r="F28" s="429">
        <f t="shared" si="5"/>
        <v>0</v>
      </c>
      <c r="G28" s="561">
        <v>0</v>
      </c>
      <c r="H28" s="561">
        <v>0</v>
      </c>
      <c r="I28" s="561">
        <v>0</v>
      </c>
      <c r="J28" s="561">
        <f t="shared" si="6"/>
        <v>0</v>
      </c>
      <c r="K28" s="429">
        <v>0</v>
      </c>
      <c r="L28" s="429">
        <v>0</v>
      </c>
      <c r="M28" s="429">
        <v>0</v>
      </c>
      <c r="N28" s="429">
        <f t="shared" si="0"/>
        <v>0</v>
      </c>
      <c r="O28" s="569">
        <v>0</v>
      </c>
      <c r="P28" s="569">
        <v>0</v>
      </c>
      <c r="Q28" s="569">
        <v>0</v>
      </c>
      <c r="R28" s="569">
        <f t="shared" si="7"/>
        <v>0</v>
      </c>
      <c r="S28" s="429">
        <v>0</v>
      </c>
      <c r="T28" s="429">
        <v>0</v>
      </c>
      <c r="U28" s="429">
        <v>0</v>
      </c>
      <c r="V28" s="429">
        <f t="shared" si="8"/>
        <v>0</v>
      </c>
      <c r="W28" s="429">
        <v>0</v>
      </c>
      <c r="X28" s="429">
        <v>0</v>
      </c>
      <c r="Y28" s="429">
        <v>0</v>
      </c>
      <c r="Z28" s="429">
        <f t="shared" si="9"/>
        <v>0</v>
      </c>
      <c r="AA28" s="429">
        <v>0</v>
      </c>
      <c r="AB28" s="429">
        <v>0</v>
      </c>
      <c r="AC28" s="429">
        <v>0</v>
      </c>
      <c r="AD28" s="429">
        <f t="shared" si="10"/>
        <v>0</v>
      </c>
      <c r="AE28" s="429">
        <f t="shared" si="1"/>
        <v>0</v>
      </c>
      <c r="AF28" s="429">
        <f t="shared" si="2"/>
        <v>0</v>
      </c>
      <c r="AG28" s="429">
        <f t="shared" si="3"/>
        <v>0</v>
      </c>
      <c r="AH28" s="429">
        <f t="shared" si="4"/>
        <v>0</v>
      </c>
    </row>
    <row r="29" spans="1:34" ht="21.75">
      <c r="A29" s="449">
        <v>23</v>
      </c>
      <c r="B29" s="450" t="s">
        <v>18</v>
      </c>
      <c r="C29" s="429">
        <v>0</v>
      </c>
      <c r="D29" s="429">
        <v>0</v>
      </c>
      <c r="E29" s="429">
        <v>0</v>
      </c>
      <c r="F29" s="429">
        <f t="shared" si="5"/>
        <v>0</v>
      </c>
      <c r="G29" s="561">
        <v>0</v>
      </c>
      <c r="H29" s="561">
        <v>0</v>
      </c>
      <c r="I29" s="561">
        <v>0</v>
      </c>
      <c r="J29" s="561">
        <f t="shared" si="6"/>
        <v>0</v>
      </c>
      <c r="K29" s="429">
        <v>0</v>
      </c>
      <c r="L29" s="429">
        <v>0</v>
      </c>
      <c r="M29" s="429">
        <v>0</v>
      </c>
      <c r="N29" s="429">
        <f t="shared" si="0"/>
        <v>0</v>
      </c>
      <c r="O29" s="569">
        <v>0</v>
      </c>
      <c r="P29" s="569">
        <v>0</v>
      </c>
      <c r="Q29" s="569">
        <v>0</v>
      </c>
      <c r="R29" s="569">
        <f t="shared" si="7"/>
        <v>0</v>
      </c>
      <c r="S29" s="429">
        <v>0</v>
      </c>
      <c r="T29" s="429">
        <v>0</v>
      </c>
      <c r="U29" s="429">
        <v>0</v>
      </c>
      <c r="V29" s="429">
        <f t="shared" si="8"/>
        <v>0</v>
      </c>
      <c r="W29" s="429">
        <v>0</v>
      </c>
      <c r="X29" s="429">
        <v>0</v>
      </c>
      <c r="Y29" s="429">
        <v>0</v>
      </c>
      <c r="Z29" s="429">
        <f t="shared" si="9"/>
        <v>0</v>
      </c>
      <c r="AA29" s="429">
        <v>0</v>
      </c>
      <c r="AB29" s="429">
        <v>0</v>
      </c>
      <c r="AC29" s="429">
        <v>0</v>
      </c>
      <c r="AD29" s="429">
        <f t="shared" si="10"/>
        <v>0</v>
      </c>
      <c r="AE29" s="429">
        <f t="shared" si="1"/>
        <v>0</v>
      </c>
      <c r="AF29" s="429">
        <f t="shared" si="2"/>
        <v>0</v>
      </c>
      <c r="AG29" s="429">
        <f t="shared" si="3"/>
        <v>0</v>
      </c>
      <c r="AH29" s="429">
        <f t="shared" si="4"/>
        <v>0</v>
      </c>
    </row>
    <row r="30" spans="1:34" ht="21.75">
      <c r="A30" s="449">
        <v>24</v>
      </c>
      <c r="B30" s="450" t="s">
        <v>19</v>
      </c>
      <c r="C30" s="429">
        <v>0</v>
      </c>
      <c r="D30" s="429">
        <v>0</v>
      </c>
      <c r="E30" s="429">
        <v>0</v>
      </c>
      <c r="F30" s="429">
        <f t="shared" si="5"/>
        <v>0</v>
      </c>
      <c r="G30" s="561">
        <v>0</v>
      </c>
      <c r="H30" s="561">
        <v>0</v>
      </c>
      <c r="I30" s="561">
        <v>0</v>
      </c>
      <c r="J30" s="561">
        <f t="shared" si="6"/>
        <v>0</v>
      </c>
      <c r="K30" s="429">
        <v>0</v>
      </c>
      <c r="L30" s="429">
        <v>0</v>
      </c>
      <c r="M30" s="429">
        <v>0</v>
      </c>
      <c r="N30" s="429">
        <f t="shared" si="0"/>
        <v>0</v>
      </c>
      <c r="O30" s="569">
        <v>0</v>
      </c>
      <c r="P30" s="569">
        <v>0</v>
      </c>
      <c r="Q30" s="569">
        <v>0</v>
      </c>
      <c r="R30" s="569">
        <f t="shared" si="7"/>
        <v>0</v>
      </c>
      <c r="S30" s="429">
        <v>0</v>
      </c>
      <c r="T30" s="429">
        <v>0</v>
      </c>
      <c r="U30" s="429">
        <v>0</v>
      </c>
      <c r="V30" s="429">
        <f t="shared" si="8"/>
        <v>0</v>
      </c>
      <c r="W30" s="429">
        <v>0</v>
      </c>
      <c r="X30" s="429">
        <v>0</v>
      </c>
      <c r="Y30" s="429">
        <v>0</v>
      </c>
      <c r="Z30" s="429">
        <f t="shared" si="9"/>
        <v>0</v>
      </c>
      <c r="AA30" s="429">
        <v>0</v>
      </c>
      <c r="AB30" s="429">
        <v>0</v>
      </c>
      <c r="AC30" s="429">
        <v>0</v>
      </c>
      <c r="AD30" s="429">
        <f t="shared" si="10"/>
        <v>0</v>
      </c>
      <c r="AE30" s="429">
        <f t="shared" si="1"/>
        <v>0</v>
      </c>
      <c r="AF30" s="429">
        <f t="shared" si="2"/>
        <v>0</v>
      </c>
      <c r="AG30" s="429">
        <f t="shared" si="3"/>
        <v>0</v>
      </c>
      <c r="AH30" s="429">
        <f t="shared" si="4"/>
        <v>0</v>
      </c>
    </row>
    <row r="31" spans="1:34" ht="21.75">
      <c r="A31" s="449">
        <v>25</v>
      </c>
      <c r="B31" s="553" t="s">
        <v>137</v>
      </c>
      <c r="C31" s="429">
        <v>1</v>
      </c>
      <c r="D31" s="429">
        <v>11</v>
      </c>
      <c r="E31" s="429">
        <v>1</v>
      </c>
      <c r="F31" s="429">
        <f t="shared" si="5"/>
        <v>13</v>
      </c>
      <c r="G31" s="561">
        <v>0</v>
      </c>
      <c r="H31" s="561">
        <v>1</v>
      </c>
      <c r="I31" s="561">
        <v>0</v>
      </c>
      <c r="J31" s="561">
        <f t="shared" si="6"/>
        <v>1</v>
      </c>
      <c r="K31" s="429">
        <v>0</v>
      </c>
      <c r="L31" s="429">
        <v>0</v>
      </c>
      <c r="M31" s="429">
        <v>0</v>
      </c>
      <c r="N31" s="429">
        <f t="shared" si="0"/>
        <v>0</v>
      </c>
      <c r="O31" s="569">
        <v>0</v>
      </c>
      <c r="P31" s="569">
        <v>0</v>
      </c>
      <c r="Q31" s="569">
        <v>0</v>
      </c>
      <c r="R31" s="569">
        <f t="shared" si="7"/>
        <v>0</v>
      </c>
      <c r="S31" s="429">
        <v>0</v>
      </c>
      <c r="T31" s="429">
        <v>1</v>
      </c>
      <c r="U31" s="429">
        <v>0</v>
      </c>
      <c r="V31" s="429">
        <f t="shared" si="8"/>
        <v>1</v>
      </c>
      <c r="W31" s="429">
        <v>0</v>
      </c>
      <c r="X31" s="429">
        <v>1</v>
      </c>
      <c r="Y31" s="429">
        <v>0</v>
      </c>
      <c r="Z31" s="429">
        <f t="shared" si="9"/>
        <v>1</v>
      </c>
      <c r="AA31" s="429">
        <v>0</v>
      </c>
      <c r="AB31" s="429">
        <v>0</v>
      </c>
      <c r="AC31" s="429">
        <v>0</v>
      </c>
      <c r="AD31" s="429">
        <f t="shared" si="10"/>
        <v>0</v>
      </c>
      <c r="AE31" s="429">
        <f t="shared" si="1"/>
        <v>1</v>
      </c>
      <c r="AF31" s="429">
        <f t="shared" si="2"/>
        <v>14</v>
      </c>
      <c r="AG31" s="429">
        <f t="shared" si="3"/>
        <v>1</v>
      </c>
      <c r="AH31" s="429">
        <f t="shared" si="4"/>
        <v>16</v>
      </c>
    </row>
    <row r="32" spans="1:34" ht="21.75">
      <c r="A32" s="449">
        <v>26</v>
      </c>
      <c r="B32" s="456" t="s">
        <v>40</v>
      </c>
      <c r="C32" s="429">
        <v>0</v>
      </c>
      <c r="D32" s="429">
        <v>1</v>
      </c>
      <c r="E32" s="429">
        <v>0</v>
      </c>
      <c r="F32" s="429">
        <f t="shared" si="5"/>
        <v>1</v>
      </c>
      <c r="G32" s="561">
        <v>0</v>
      </c>
      <c r="H32" s="561">
        <v>0</v>
      </c>
      <c r="I32" s="561">
        <v>0</v>
      </c>
      <c r="J32" s="561">
        <f t="shared" si="6"/>
        <v>0</v>
      </c>
      <c r="K32" s="429">
        <v>0</v>
      </c>
      <c r="L32" s="429">
        <v>0</v>
      </c>
      <c r="M32" s="429">
        <v>0</v>
      </c>
      <c r="N32" s="429">
        <f t="shared" si="0"/>
        <v>0</v>
      </c>
      <c r="O32" s="569">
        <v>0</v>
      </c>
      <c r="P32" s="569">
        <v>0</v>
      </c>
      <c r="Q32" s="569">
        <v>0</v>
      </c>
      <c r="R32" s="569">
        <f t="shared" si="7"/>
        <v>0</v>
      </c>
      <c r="S32" s="429">
        <v>0</v>
      </c>
      <c r="T32" s="429">
        <v>0</v>
      </c>
      <c r="U32" s="429">
        <v>0</v>
      </c>
      <c r="V32" s="429">
        <f t="shared" si="8"/>
        <v>0</v>
      </c>
      <c r="W32" s="429">
        <v>0</v>
      </c>
      <c r="X32" s="429">
        <v>0</v>
      </c>
      <c r="Y32" s="429">
        <v>0</v>
      </c>
      <c r="Z32" s="429">
        <f t="shared" si="9"/>
        <v>0</v>
      </c>
      <c r="AA32" s="429">
        <v>0</v>
      </c>
      <c r="AB32" s="429">
        <v>0</v>
      </c>
      <c r="AC32" s="429">
        <v>0</v>
      </c>
      <c r="AD32" s="429">
        <f t="shared" si="10"/>
        <v>0</v>
      </c>
      <c r="AE32" s="429">
        <f t="shared" si="1"/>
        <v>0</v>
      </c>
      <c r="AF32" s="429">
        <f t="shared" si="2"/>
        <v>1</v>
      </c>
      <c r="AG32" s="429">
        <f t="shared" si="3"/>
        <v>0</v>
      </c>
      <c r="AH32" s="429">
        <f t="shared" si="4"/>
        <v>1</v>
      </c>
    </row>
    <row r="33" spans="1:34" ht="21.75">
      <c r="A33" s="449">
        <v>27</v>
      </c>
      <c r="B33" s="552" t="s">
        <v>41</v>
      </c>
      <c r="C33" s="429">
        <v>0</v>
      </c>
      <c r="D33" s="429">
        <v>6</v>
      </c>
      <c r="E33" s="429">
        <v>1</v>
      </c>
      <c r="F33" s="429">
        <f t="shared" si="5"/>
        <v>7</v>
      </c>
      <c r="G33" s="561">
        <v>0</v>
      </c>
      <c r="H33" s="561">
        <v>0</v>
      </c>
      <c r="I33" s="561">
        <v>0</v>
      </c>
      <c r="J33" s="561">
        <f t="shared" si="6"/>
        <v>0</v>
      </c>
      <c r="K33" s="429">
        <v>0</v>
      </c>
      <c r="L33" s="429">
        <v>0</v>
      </c>
      <c r="M33" s="429">
        <v>0</v>
      </c>
      <c r="N33" s="429">
        <f t="shared" si="0"/>
        <v>0</v>
      </c>
      <c r="O33" s="569">
        <v>0</v>
      </c>
      <c r="P33" s="569">
        <v>0</v>
      </c>
      <c r="Q33" s="569">
        <v>0</v>
      </c>
      <c r="R33" s="569">
        <f t="shared" si="7"/>
        <v>0</v>
      </c>
      <c r="S33" s="429">
        <v>0</v>
      </c>
      <c r="T33" s="429">
        <v>0</v>
      </c>
      <c r="U33" s="429">
        <v>0</v>
      </c>
      <c r="V33" s="429">
        <f t="shared" si="8"/>
        <v>0</v>
      </c>
      <c r="W33" s="429">
        <v>0</v>
      </c>
      <c r="X33" s="429">
        <v>0</v>
      </c>
      <c r="Y33" s="429">
        <v>0</v>
      </c>
      <c r="Z33" s="429">
        <f t="shared" si="9"/>
        <v>0</v>
      </c>
      <c r="AA33" s="429">
        <v>0</v>
      </c>
      <c r="AB33" s="429">
        <v>0</v>
      </c>
      <c r="AC33" s="429">
        <v>0</v>
      </c>
      <c r="AD33" s="429">
        <f t="shared" si="10"/>
        <v>0</v>
      </c>
      <c r="AE33" s="429">
        <f t="shared" si="1"/>
        <v>0</v>
      </c>
      <c r="AF33" s="429">
        <f t="shared" si="2"/>
        <v>6</v>
      </c>
      <c r="AG33" s="429">
        <f t="shared" si="3"/>
        <v>1</v>
      </c>
      <c r="AH33" s="429">
        <f t="shared" si="4"/>
        <v>7</v>
      </c>
    </row>
    <row r="34" spans="1:34" ht="21.75">
      <c r="A34" s="449">
        <v>28</v>
      </c>
      <c r="B34" s="450" t="s">
        <v>42</v>
      </c>
      <c r="C34" s="429">
        <v>0</v>
      </c>
      <c r="D34" s="429">
        <v>0</v>
      </c>
      <c r="E34" s="429">
        <v>0</v>
      </c>
      <c r="F34" s="429">
        <f t="shared" si="5"/>
        <v>0</v>
      </c>
      <c r="G34" s="561">
        <v>0</v>
      </c>
      <c r="H34" s="561">
        <v>0</v>
      </c>
      <c r="I34" s="561">
        <v>0</v>
      </c>
      <c r="J34" s="561">
        <f t="shared" si="6"/>
        <v>0</v>
      </c>
      <c r="K34" s="429">
        <v>0</v>
      </c>
      <c r="L34" s="429">
        <v>0</v>
      </c>
      <c r="M34" s="429">
        <v>0</v>
      </c>
      <c r="N34" s="429">
        <f t="shared" si="0"/>
        <v>0</v>
      </c>
      <c r="O34" s="569">
        <v>0</v>
      </c>
      <c r="P34" s="569">
        <v>0</v>
      </c>
      <c r="Q34" s="569">
        <v>0</v>
      </c>
      <c r="R34" s="569">
        <f t="shared" si="7"/>
        <v>0</v>
      </c>
      <c r="S34" s="429">
        <v>0</v>
      </c>
      <c r="T34" s="429">
        <v>0</v>
      </c>
      <c r="U34" s="429">
        <v>0</v>
      </c>
      <c r="V34" s="429">
        <f t="shared" si="8"/>
        <v>0</v>
      </c>
      <c r="W34" s="429">
        <v>0</v>
      </c>
      <c r="X34" s="429">
        <v>0</v>
      </c>
      <c r="Y34" s="429">
        <v>0</v>
      </c>
      <c r="Z34" s="429">
        <f t="shared" si="9"/>
        <v>0</v>
      </c>
      <c r="AA34" s="429">
        <v>0</v>
      </c>
      <c r="AB34" s="429">
        <v>0</v>
      </c>
      <c r="AC34" s="429">
        <v>0</v>
      </c>
      <c r="AD34" s="429">
        <f t="shared" si="10"/>
        <v>0</v>
      </c>
      <c r="AE34" s="429">
        <f t="shared" si="1"/>
        <v>0</v>
      </c>
      <c r="AF34" s="429">
        <f t="shared" si="2"/>
        <v>0</v>
      </c>
      <c r="AG34" s="429">
        <f t="shared" si="3"/>
        <v>0</v>
      </c>
      <c r="AH34" s="429">
        <f t="shared" si="4"/>
        <v>0</v>
      </c>
    </row>
    <row r="35" spans="1:34" ht="21.75">
      <c r="A35" s="449">
        <v>29</v>
      </c>
      <c r="B35" s="456" t="s">
        <v>103</v>
      </c>
      <c r="C35" s="429">
        <v>0</v>
      </c>
      <c r="D35" s="429">
        <v>0</v>
      </c>
      <c r="E35" s="429">
        <v>0</v>
      </c>
      <c r="F35" s="429">
        <f t="shared" si="5"/>
        <v>0</v>
      </c>
      <c r="G35" s="561">
        <v>0</v>
      </c>
      <c r="H35" s="561">
        <v>1</v>
      </c>
      <c r="I35" s="561">
        <v>0</v>
      </c>
      <c r="J35" s="561">
        <f t="shared" si="6"/>
        <v>1</v>
      </c>
      <c r="K35" s="429">
        <v>0</v>
      </c>
      <c r="L35" s="429">
        <v>0</v>
      </c>
      <c r="M35" s="429">
        <v>0</v>
      </c>
      <c r="N35" s="429">
        <f t="shared" si="0"/>
        <v>0</v>
      </c>
      <c r="O35" s="569">
        <v>0</v>
      </c>
      <c r="P35" s="569">
        <v>0</v>
      </c>
      <c r="Q35" s="569">
        <v>0</v>
      </c>
      <c r="R35" s="569">
        <f t="shared" si="7"/>
        <v>0</v>
      </c>
      <c r="S35" s="429">
        <v>0</v>
      </c>
      <c r="T35" s="429">
        <v>0</v>
      </c>
      <c r="U35" s="429">
        <v>0</v>
      </c>
      <c r="V35" s="429">
        <f t="shared" si="8"/>
        <v>0</v>
      </c>
      <c r="W35" s="429">
        <v>0</v>
      </c>
      <c r="X35" s="429">
        <v>0</v>
      </c>
      <c r="Y35" s="429">
        <v>0</v>
      </c>
      <c r="Z35" s="429">
        <f t="shared" si="9"/>
        <v>0</v>
      </c>
      <c r="AA35" s="429">
        <v>0</v>
      </c>
      <c r="AB35" s="429">
        <v>0</v>
      </c>
      <c r="AC35" s="429">
        <v>0</v>
      </c>
      <c r="AD35" s="429">
        <f t="shared" si="10"/>
        <v>0</v>
      </c>
      <c r="AE35" s="429">
        <f t="shared" si="1"/>
        <v>0</v>
      </c>
      <c r="AF35" s="429">
        <f t="shared" si="2"/>
        <v>1</v>
      </c>
      <c r="AG35" s="429">
        <f t="shared" si="3"/>
        <v>0</v>
      </c>
      <c r="AH35" s="429">
        <f t="shared" si="4"/>
        <v>1</v>
      </c>
    </row>
    <row r="36" spans="1:34" ht="21.75">
      <c r="A36" s="449">
        <v>30</v>
      </c>
      <c r="B36" s="450" t="s">
        <v>310</v>
      </c>
      <c r="C36" s="429">
        <v>0</v>
      </c>
      <c r="D36" s="429">
        <v>0</v>
      </c>
      <c r="E36" s="429">
        <v>0</v>
      </c>
      <c r="F36" s="429">
        <f t="shared" si="5"/>
        <v>0</v>
      </c>
      <c r="G36" s="561">
        <v>0</v>
      </c>
      <c r="H36" s="561">
        <v>0</v>
      </c>
      <c r="I36" s="561">
        <v>0</v>
      </c>
      <c r="J36" s="561">
        <f t="shared" si="6"/>
        <v>0</v>
      </c>
      <c r="K36" s="429">
        <v>0</v>
      </c>
      <c r="L36" s="429">
        <v>0</v>
      </c>
      <c r="M36" s="429">
        <v>0</v>
      </c>
      <c r="N36" s="429">
        <f t="shared" si="0"/>
        <v>0</v>
      </c>
      <c r="O36" s="569">
        <v>0</v>
      </c>
      <c r="P36" s="569">
        <v>0</v>
      </c>
      <c r="Q36" s="569">
        <v>0</v>
      </c>
      <c r="R36" s="569">
        <f t="shared" si="7"/>
        <v>0</v>
      </c>
      <c r="S36" s="429">
        <v>0</v>
      </c>
      <c r="T36" s="429">
        <v>0</v>
      </c>
      <c r="U36" s="429">
        <v>0</v>
      </c>
      <c r="V36" s="429">
        <f t="shared" si="8"/>
        <v>0</v>
      </c>
      <c r="W36" s="429">
        <v>0</v>
      </c>
      <c r="X36" s="429">
        <v>0</v>
      </c>
      <c r="Y36" s="429">
        <v>0</v>
      </c>
      <c r="Z36" s="429">
        <f t="shared" si="9"/>
        <v>0</v>
      </c>
      <c r="AA36" s="429">
        <v>0</v>
      </c>
      <c r="AB36" s="429">
        <v>0</v>
      </c>
      <c r="AC36" s="429">
        <v>0</v>
      </c>
      <c r="AD36" s="429">
        <f t="shared" si="10"/>
        <v>0</v>
      </c>
      <c r="AE36" s="429">
        <f t="shared" si="1"/>
        <v>0</v>
      </c>
      <c r="AF36" s="429">
        <f t="shared" si="2"/>
        <v>0</v>
      </c>
      <c r="AG36" s="429">
        <f t="shared" si="3"/>
        <v>0</v>
      </c>
      <c r="AH36" s="429">
        <f t="shared" si="4"/>
        <v>0</v>
      </c>
    </row>
    <row r="37" spans="1:34" ht="21.75">
      <c r="A37" s="449">
        <v>31</v>
      </c>
      <c r="B37" s="450" t="s">
        <v>98</v>
      </c>
      <c r="C37" s="429">
        <v>0</v>
      </c>
      <c r="D37" s="429">
        <v>0</v>
      </c>
      <c r="E37" s="429">
        <v>0</v>
      </c>
      <c r="F37" s="429">
        <f t="shared" si="5"/>
        <v>0</v>
      </c>
      <c r="G37" s="561">
        <v>0</v>
      </c>
      <c r="H37" s="561">
        <v>0</v>
      </c>
      <c r="I37" s="561">
        <v>0</v>
      </c>
      <c r="J37" s="561">
        <f t="shared" si="6"/>
        <v>0</v>
      </c>
      <c r="K37" s="429">
        <v>0</v>
      </c>
      <c r="L37" s="429">
        <v>0</v>
      </c>
      <c r="M37" s="429">
        <v>0</v>
      </c>
      <c r="N37" s="429">
        <f t="shared" si="0"/>
        <v>0</v>
      </c>
      <c r="O37" s="569">
        <v>0</v>
      </c>
      <c r="P37" s="569">
        <v>0</v>
      </c>
      <c r="Q37" s="569">
        <v>0</v>
      </c>
      <c r="R37" s="569">
        <f t="shared" si="7"/>
        <v>0</v>
      </c>
      <c r="S37" s="429">
        <v>0</v>
      </c>
      <c r="T37" s="429">
        <v>0</v>
      </c>
      <c r="U37" s="429">
        <v>0</v>
      </c>
      <c r="V37" s="429">
        <f t="shared" si="8"/>
        <v>0</v>
      </c>
      <c r="W37" s="429">
        <v>0</v>
      </c>
      <c r="X37" s="429">
        <v>0</v>
      </c>
      <c r="Y37" s="429">
        <v>0</v>
      </c>
      <c r="Z37" s="429">
        <f t="shared" si="9"/>
        <v>0</v>
      </c>
      <c r="AA37" s="429">
        <v>0</v>
      </c>
      <c r="AB37" s="429">
        <v>0</v>
      </c>
      <c r="AC37" s="429">
        <v>0</v>
      </c>
      <c r="AD37" s="429">
        <f t="shared" si="10"/>
        <v>0</v>
      </c>
      <c r="AE37" s="429">
        <f t="shared" si="1"/>
        <v>0</v>
      </c>
      <c r="AF37" s="429">
        <f t="shared" si="2"/>
        <v>0</v>
      </c>
      <c r="AG37" s="429">
        <f t="shared" si="3"/>
        <v>0</v>
      </c>
      <c r="AH37" s="429">
        <f t="shared" si="4"/>
        <v>0</v>
      </c>
    </row>
    <row r="38" spans="1:34" ht="21.75">
      <c r="A38" s="449">
        <v>32</v>
      </c>
      <c r="B38" s="451" t="s">
        <v>102</v>
      </c>
      <c r="C38" s="429">
        <v>0</v>
      </c>
      <c r="D38" s="429">
        <v>0</v>
      </c>
      <c r="E38" s="429">
        <v>0</v>
      </c>
      <c r="F38" s="429">
        <f t="shared" si="5"/>
        <v>0</v>
      </c>
      <c r="G38" s="561">
        <v>0</v>
      </c>
      <c r="H38" s="561">
        <v>0</v>
      </c>
      <c r="I38" s="561">
        <v>0</v>
      </c>
      <c r="J38" s="561">
        <f t="shared" si="6"/>
        <v>0</v>
      </c>
      <c r="K38" s="429">
        <v>0</v>
      </c>
      <c r="L38" s="429">
        <v>0</v>
      </c>
      <c r="M38" s="429">
        <v>0</v>
      </c>
      <c r="N38" s="429">
        <f t="shared" si="0"/>
        <v>0</v>
      </c>
      <c r="O38" s="569">
        <v>0</v>
      </c>
      <c r="P38" s="569">
        <v>0</v>
      </c>
      <c r="Q38" s="569">
        <v>0</v>
      </c>
      <c r="R38" s="569">
        <f t="shared" si="7"/>
        <v>0</v>
      </c>
      <c r="S38" s="429">
        <v>0</v>
      </c>
      <c r="T38" s="429">
        <v>0</v>
      </c>
      <c r="U38" s="429">
        <v>0</v>
      </c>
      <c r="V38" s="429">
        <f t="shared" si="8"/>
        <v>0</v>
      </c>
      <c r="W38" s="429">
        <v>0</v>
      </c>
      <c r="X38" s="429">
        <v>0</v>
      </c>
      <c r="Y38" s="429">
        <v>0</v>
      </c>
      <c r="Z38" s="429">
        <f t="shared" si="9"/>
        <v>0</v>
      </c>
      <c r="AA38" s="429">
        <v>0</v>
      </c>
      <c r="AB38" s="429">
        <v>0</v>
      </c>
      <c r="AC38" s="429">
        <v>0</v>
      </c>
      <c r="AD38" s="429">
        <f t="shared" si="10"/>
        <v>0</v>
      </c>
      <c r="AE38" s="429">
        <f t="shared" si="1"/>
        <v>0</v>
      </c>
      <c r="AF38" s="429">
        <f t="shared" si="2"/>
        <v>0</v>
      </c>
      <c r="AG38" s="429">
        <f t="shared" si="3"/>
        <v>0</v>
      </c>
      <c r="AH38" s="429">
        <f t="shared" si="4"/>
        <v>0</v>
      </c>
    </row>
    <row r="39" spans="1:34" ht="21.75">
      <c r="A39" s="449">
        <v>33</v>
      </c>
      <c r="B39" s="456" t="s">
        <v>241</v>
      </c>
      <c r="C39" s="429">
        <v>0</v>
      </c>
      <c r="D39" s="429">
        <v>0</v>
      </c>
      <c r="E39" s="429">
        <v>0</v>
      </c>
      <c r="F39" s="429">
        <f t="shared" si="5"/>
        <v>0</v>
      </c>
      <c r="G39" s="561">
        <v>0</v>
      </c>
      <c r="H39" s="561">
        <v>2</v>
      </c>
      <c r="I39" s="561">
        <v>0</v>
      </c>
      <c r="J39" s="561">
        <f t="shared" si="6"/>
        <v>2</v>
      </c>
      <c r="K39" s="429">
        <v>0</v>
      </c>
      <c r="L39" s="429">
        <v>0</v>
      </c>
      <c r="M39" s="429">
        <v>0</v>
      </c>
      <c r="N39" s="429">
        <f t="shared" si="0"/>
        <v>0</v>
      </c>
      <c r="O39" s="569">
        <v>0</v>
      </c>
      <c r="P39" s="569">
        <v>0</v>
      </c>
      <c r="Q39" s="569">
        <v>0</v>
      </c>
      <c r="R39" s="569">
        <f t="shared" si="7"/>
        <v>0</v>
      </c>
      <c r="S39" s="429">
        <v>0</v>
      </c>
      <c r="T39" s="429">
        <v>0</v>
      </c>
      <c r="U39" s="429">
        <v>0</v>
      </c>
      <c r="V39" s="429">
        <f t="shared" si="8"/>
        <v>0</v>
      </c>
      <c r="W39" s="429">
        <v>0</v>
      </c>
      <c r="X39" s="429">
        <v>0</v>
      </c>
      <c r="Y39" s="429">
        <v>0</v>
      </c>
      <c r="Z39" s="429">
        <f t="shared" si="9"/>
        <v>0</v>
      </c>
      <c r="AA39" s="429">
        <v>0</v>
      </c>
      <c r="AB39" s="429">
        <v>0</v>
      </c>
      <c r="AC39" s="429">
        <v>0</v>
      </c>
      <c r="AD39" s="429">
        <f t="shared" si="10"/>
        <v>0</v>
      </c>
      <c r="AE39" s="429">
        <f t="shared" si="1"/>
        <v>0</v>
      </c>
      <c r="AF39" s="429">
        <f t="shared" si="2"/>
        <v>2</v>
      </c>
      <c r="AG39" s="429">
        <f t="shared" si="3"/>
        <v>0</v>
      </c>
      <c r="AH39" s="429">
        <f t="shared" si="4"/>
        <v>2</v>
      </c>
    </row>
    <row r="40" spans="1:34" ht="21.75">
      <c r="A40" s="449">
        <v>34</v>
      </c>
      <c r="B40" s="450" t="s">
        <v>120</v>
      </c>
      <c r="C40" s="429">
        <v>0</v>
      </c>
      <c r="D40" s="429">
        <v>0</v>
      </c>
      <c r="E40" s="429">
        <v>0</v>
      </c>
      <c r="F40" s="429">
        <f t="shared" si="5"/>
        <v>0</v>
      </c>
      <c r="G40" s="561">
        <v>0</v>
      </c>
      <c r="H40" s="561">
        <v>0</v>
      </c>
      <c r="I40" s="561">
        <v>0</v>
      </c>
      <c r="J40" s="561">
        <f t="shared" si="6"/>
        <v>0</v>
      </c>
      <c r="K40" s="429">
        <v>0</v>
      </c>
      <c r="L40" s="429">
        <v>0</v>
      </c>
      <c r="M40" s="429">
        <v>0</v>
      </c>
      <c r="N40" s="429">
        <f t="shared" si="0"/>
        <v>0</v>
      </c>
      <c r="O40" s="569">
        <v>0</v>
      </c>
      <c r="P40" s="569">
        <v>0</v>
      </c>
      <c r="Q40" s="569">
        <v>0</v>
      </c>
      <c r="R40" s="569">
        <f t="shared" si="7"/>
        <v>0</v>
      </c>
      <c r="S40" s="429">
        <v>0</v>
      </c>
      <c r="T40" s="429">
        <v>0</v>
      </c>
      <c r="U40" s="429">
        <v>0</v>
      </c>
      <c r="V40" s="429">
        <f t="shared" si="8"/>
        <v>0</v>
      </c>
      <c r="W40" s="429">
        <v>0</v>
      </c>
      <c r="X40" s="429">
        <v>0</v>
      </c>
      <c r="Y40" s="429">
        <v>0</v>
      </c>
      <c r="Z40" s="429">
        <f t="shared" si="9"/>
        <v>0</v>
      </c>
      <c r="AA40" s="429">
        <v>0</v>
      </c>
      <c r="AB40" s="429">
        <v>0</v>
      </c>
      <c r="AC40" s="429">
        <v>0</v>
      </c>
      <c r="AD40" s="429">
        <f t="shared" si="10"/>
        <v>0</v>
      </c>
      <c r="AE40" s="429">
        <f t="shared" si="1"/>
        <v>0</v>
      </c>
      <c r="AF40" s="429">
        <f t="shared" si="2"/>
        <v>0</v>
      </c>
      <c r="AG40" s="429">
        <f t="shared" si="3"/>
        <v>0</v>
      </c>
      <c r="AH40" s="429">
        <f t="shared" si="4"/>
        <v>0</v>
      </c>
    </row>
    <row r="41" spans="1:34" ht="21.75">
      <c r="A41" s="449">
        <v>35</v>
      </c>
      <c r="B41" s="450" t="s">
        <v>114</v>
      </c>
      <c r="C41" s="429">
        <v>0</v>
      </c>
      <c r="D41" s="429">
        <v>0</v>
      </c>
      <c r="E41" s="429">
        <v>0</v>
      </c>
      <c r="F41" s="429">
        <f t="shared" si="5"/>
        <v>0</v>
      </c>
      <c r="G41" s="561">
        <v>0</v>
      </c>
      <c r="H41" s="561">
        <v>1</v>
      </c>
      <c r="I41" s="561">
        <v>0</v>
      </c>
      <c r="J41" s="561">
        <f t="shared" si="6"/>
        <v>1</v>
      </c>
      <c r="K41" s="429">
        <v>0</v>
      </c>
      <c r="L41" s="429">
        <v>0</v>
      </c>
      <c r="M41" s="429">
        <v>0</v>
      </c>
      <c r="N41" s="429">
        <f t="shared" si="0"/>
        <v>0</v>
      </c>
      <c r="O41" s="569">
        <v>0</v>
      </c>
      <c r="P41" s="569">
        <v>0</v>
      </c>
      <c r="Q41" s="569">
        <v>0</v>
      </c>
      <c r="R41" s="569">
        <f t="shared" si="7"/>
        <v>0</v>
      </c>
      <c r="S41" s="429">
        <v>0</v>
      </c>
      <c r="T41" s="429">
        <v>0</v>
      </c>
      <c r="U41" s="429">
        <v>0</v>
      </c>
      <c r="V41" s="429">
        <f t="shared" si="8"/>
        <v>0</v>
      </c>
      <c r="W41" s="429">
        <v>0</v>
      </c>
      <c r="X41" s="429">
        <v>0</v>
      </c>
      <c r="Y41" s="429">
        <v>0</v>
      </c>
      <c r="Z41" s="429">
        <f t="shared" si="9"/>
        <v>0</v>
      </c>
      <c r="AA41" s="429">
        <v>0</v>
      </c>
      <c r="AB41" s="429">
        <v>0</v>
      </c>
      <c r="AC41" s="429">
        <v>0</v>
      </c>
      <c r="AD41" s="429">
        <f t="shared" si="10"/>
        <v>0</v>
      </c>
      <c r="AE41" s="429">
        <f t="shared" si="1"/>
        <v>0</v>
      </c>
      <c r="AF41" s="429">
        <f t="shared" si="2"/>
        <v>1</v>
      </c>
      <c r="AG41" s="429">
        <f t="shared" si="3"/>
        <v>0</v>
      </c>
      <c r="AH41" s="429">
        <f t="shared" si="4"/>
        <v>1</v>
      </c>
    </row>
    <row r="42" spans="1:34" ht="21.75">
      <c r="A42" s="449">
        <v>36</v>
      </c>
      <c r="B42" s="450" t="s">
        <v>121</v>
      </c>
      <c r="C42" s="429">
        <v>0</v>
      </c>
      <c r="D42" s="429">
        <v>0</v>
      </c>
      <c r="E42" s="429">
        <v>0</v>
      </c>
      <c r="F42" s="429">
        <f t="shared" si="5"/>
        <v>0</v>
      </c>
      <c r="G42" s="561">
        <v>0</v>
      </c>
      <c r="H42" s="561">
        <v>0</v>
      </c>
      <c r="I42" s="561">
        <v>0</v>
      </c>
      <c r="J42" s="561">
        <f t="shared" si="6"/>
        <v>0</v>
      </c>
      <c r="K42" s="429">
        <v>0</v>
      </c>
      <c r="L42" s="429">
        <v>0</v>
      </c>
      <c r="M42" s="429">
        <v>0</v>
      </c>
      <c r="N42" s="429">
        <f t="shared" si="0"/>
        <v>0</v>
      </c>
      <c r="O42" s="569">
        <v>0</v>
      </c>
      <c r="P42" s="569">
        <v>0</v>
      </c>
      <c r="Q42" s="569">
        <v>0</v>
      </c>
      <c r="R42" s="569">
        <f t="shared" si="7"/>
        <v>0</v>
      </c>
      <c r="S42" s="429">
        <v>0</v>
      </c>
      <c r="T42" s="429">
        <v>0</v>
      </c>
      <c r="U42" s="429">
        <v>0</v>
      </c>
      <c r="V42" s="429">
        <f t="shared" si="8"/>
        <v>0</v>
      </c>
      <c r="W42" s="429">
        <v>0</v>
      </c>
      <c r="X42" s="429">
        <v>0</v>
      </c>
      <c r="Y42" s="429">
        <v>0</v>
      </c>
      <c r="Z42" s="429">
        <f t="shared" si="9"/>
        <v>0</v>
      </c>
      <c r="AA42" s="429">
        <v>0</v>
      </c>
      <c r="AB42" s="429">
        <v>0</v>
      </c>
      <c r="AC42" s="429">
        <v>0</v>
      </c>
      <c r="AD42" s="429">
        <f t="shared" si="10"/>
        <v>0</v>
      </c>
      <c r="AE42" s="429">
        <f t="shared" si="1"/>
        <v>0</v>
      </c>
      <c r="AF42" s="429">
        <f t="shared" si="2"/>
        <v>0</v>
      </c>
      <c r="AG42" s="429">
        <f t="shared" si="3"/>
        <v>0</v>
      </c>
      <c r="AH42" s="429">
        <f t="shared" si="4"/>
        <v>0</v>
      </c>
    </row>
    <row r="43" spans="1:34" ht="21.75">
      <c r="A43" s="449">
        <v>37</v>
      </c>
      <c r="B43" s="551" t="s">
        <v>247</v>
      </c>
      <c r="C43" s="429">
        <v>0</v>
      </c>
      <c r="D43" s="429">
        <v>0</v>
      </c>
      <c r="E43" s="429">
        <v>0</v>
      </c>
      <c r="F43" s="429">
        <f t="shared" si="5"/>
        <v>0</v>
      </c>
      <c r="G43" s="561">
        <v>0</v>
      </c>
      <c r="H43" s="561">
        <v>0</v>
      </c>
      <c r="I43" s="561">
        <v>0</v>
      </c>
      <c r="J43" s="561">
        <f t="shared" si="6"/>
        <v>0</v>
      </c>
      <c r="K43" s="429">
        <v>0</v>
      </c>
      <c r="L43" s="429">
        <v>0</v>
      </c>
      <c r="M43" s="429">
        <v>0</v>
      </c>
      <c r="N43" s="429">
        <f t="shared" si="0"/>
        <v>0</v>
      </c>
      <c r="O43" s="569">
        <v>0</v>
      </c>
      <c r="P43" s="569">
        <v>0</v>
      </c>
      <c r="Q43" s="569">
        <v>0</v>
      </c>
      <c r="R43" s="569">
        <f t="shared" si="7"/>
        <v>0</v>
      </c>
      <c r="S43" s="429">
        <v>0</v>
      </c>
      <c r="T43" s="429">
        <v>0</v>
      </c>
      <c r="U43" s="429">
        <v>0</v>
      </c>
      <c r="V43" s="429">
        <f t="shared" si="8"/>
        <v>0</v>
      </c>
      <c r="W43" s="429">
        <v>0</v>
      </c>
      <c r="X43" s="429">
        <v>0</v>
      </c>
      <c r="Y43" s="429">
        <v>0</v>
      </c>
      <c r="Z43" s="429">
        <f t="shared" si="9"/>
        <v>0</v>
      </c>
      <c r="AA43" s="429">
        <v>0</v>
      </c>
      <c r="AB43" s="429">
        <v>0</v>
      </c>
      <c r="AC43" s="429">
        <v>0</v>
      </c>
      <c r="AD43" s="429">
        <f t="shared" si="10"/>
        <v>0</v>
      </c>
      <c r="AE43" s="429">
        <f t="shared" si="1"/>
        <v>0</v>
      </c>
      <c r="AF43" s="429">
        <f t="shared" si="2"/>
        <v>0</v>
      </c>
      <c r="AG43" s="429">
        <f t="shared" si="3"/>
        <v>0</v>
      </c>
      <c r="AH43" s="429">
        <f t="shared" si="4"/>
        <v>0</v>
      </c>
    </row>
    <row r="44" spans="1:34" ht="21.75">
      <c r="A44" s="449">
        <v>38</v>
      </c>
      <c r="B44" s="450" t="s">
        <v>180</v>
      </c>
      <c r="C44" s="429">
        <v>0</v>
      </c>
      <c r="D44" s="429">
        <v>0</v>
      </c>
      <c r="E44" s="429">
        <v>0</v>
      </c>
      <c r="F44" s="429">
        <f t="shared" si="5"/>
        <v>0</v>
      </c>
      <c r="G44" s="561">
        <v>0</v>
      </c>
      <c r="H44" s="561">
        <v>0</v>
      </c>
      <c r="I44" s="561">
        <v>0</v>
      </c>
      <c r="J44" s="561">
        <f t="shared" si="6"/>
        <v>0</v>
      </c>
      <c r="K44" s="429">
        <v>0</v>
      </c>
      <c r="L44" s="429">
        <v>0</v>
      </c>
      <c r="M44" s="429">
        <v>0</v>
      </c>
      <c r="N44" s="429">
        <f t="shared" si="0"/>
        <v>0</v>
      </c>
      <c r="O44" s="569">
        <v>0</v>
      </c>
      <c r="P44" s="569">
        <v>0</v>
      </c>
      <c r="Q44" s="569">
        <v>0</v>
      </c>
      <c r="R44" s="569">
        <f t="shared" si="7"/>
        <v>0</v>
      </c>
      <c r="S44" s="429">
        <v>0</v>
      </c>
      <c r="T44" s="429">
        <v>0</v>
      </c>
      <c r="U44" s="429">
        <v>0</v>
      </c>
      <c r="V44" s="429">
        <f t="shared" si="8"/>
        <v>0</v>
      </c>
      <c r="W44" s="429">
        <v>0</v>
      </c>
      <c r="X44" s="429">
        <v>0</v>
      </c>
      <c r="Y44" s="429">
        <v>0</v>
      </c>
      <c r="Z44" s="429">
        <f t="shared" si="9"/>
        <v>0</v>
      </c>
      <c r="AA44" s="429">
        <v>0</v>
      </c>
      <c r="AB44" s="429">
        <v>0</v>
      </c>
      <c r="AC44" s="429">
        <v>0</v>
      </c>
      <c r="AD44" s="429">
        <f t="shared" si="10"/>
        <v>0</v>
      </c>
      <c r="AE44" s="429">
        <f t="shared" si="1"/>
        <v>0</v>
      </c>
      <c r="AF44" s="429">
        <f t="shared" si="2"/>
        <v>0</v>
      </c>
      <c r="AG44" s="429">
        <f t="shared" si="3"/>
        <v>0</v>
      </c>
      <c r="AH44" s="429">
        <f t="shared" si="4"/>
        <v>0</v>
      </c>
    </row>
    <row r="45" spans="1:34" ht="21.75">
      <c r="A45" s="449">
        <v>39</v>
      </c>
      <c r="B45" s="450" t="s">
        <v>181</v>
      </c>
      <c r="C45" s="429">
        <v>0</v>
      </c>
      <c r="D45" s="429">
        <v>0</v>
      </c>
      <c r="E45" s="429">
        <v>0</v>
      </c>
      <c r="F45" s="429">
        <f t="shared" si="5"/>
        <v>0</v>
      </c>
      <c r="G45" s="561">
        <v>0</v>
      </c>
      <c r="H45" s="561">
        <v>0</v>
      </c>
      <c r="I45" s="561">
        <v>0</v>
      </c>
      <c r="J45" s="561">
        <f t="shared" si="6"/>
        <v>0</v>
      </c>
      <c r="K45" s="429">
        <v>0</v>
      </c>
      <c r="L45" s="429">
        <v>0</v>
      </c>
      <c r="M45" s="429">
        <v>0</v>
      </c>
      <c r="N45" s="429">
        <f t="shared" si="0"/>
        <v>0</v>
      </c>
      <c r="O45" s="569">
        <v>0</v>
      </c>
      <c r="P45" s="569">
        <v>0</v>
      </c>
      <c r="Q45" s="569">
        <v>0</v>
      </c>
      <c r="R45" s="569">
        <f t="shared" si="7"/>
        <v>0</v>
      </c>
      <c r="S45" s="429">
        <v>0</v>
      </c>
      <c r="T45" s="429">
        <v>0</v>
      </c>
      <c r="U45" s="429">
        <v>0</v>
      </c>
      <c r="V45" s="429">
        <f t="shared" si="8"/>
        <v>0</v>
      </c>
      <c r="W45" s="429">
        <v>0</v>
      </c>
      <c r="X45" s="429">
        <v>0</v>
      </c>
      <c r="Y45" s="429">
        <v>0</v>
      </c>
      <c r="Z45" s="429">
        <f t="shared" si="9"/>
        <v>0</v>
      </c>
      <c r="AA45" s="429">
        <v>0</v>
      </c>
      <c r="AB45" s="429">
        <v>0</v>
      </c>
      <c r="AC45" s="429">
        <v>0</v>
      </c>
      <c r="AD45" s="429">
        <f t="shared" si="10"/>
        <v>0</v>
      </c>
      <c r="AE45" s="429">
        <f t="shared" si="1"/>
        <v>0</v>
      </c>
      <c r="AF45" s="429">
        <f t="shared" si="2"/>
        <v>0</v>
      </c>
      <c r="AG45" s="429">
        <f t="shared" si="3"/>
        <v>0</v>
      </c>
      <c r="AH45" s="429">
        <f t="shared" si="4"/>
        <v>0</v>
      </c>
    </row>
    <row r="46" spans="1:34" ht="21.75">
      <c r="A46" s="449">
        <v>40</v>
      </c>
      <c r="B46" s="450" t="s">
        <v>182</v>
      </c>
      <c r="C46" s="429">
        <v>0</v>
      </c>
      <c r="D46" s="429">
        <v>0</v>
      </c>
      <c r="E46" s="429">
        <v>0</v>
      </c>
      <c r="F46" s="429">
        <f t="shared" si="5"/>
        <v>0</v>
      </c>
      <c r="G46" s="561">
        <v>0</v>
      </c>
      <c r="H46" s="561">
        <v>0</v>
      </c>
      <c r="I46" s="561">
        <v>0</v>
      </c>
      <c r="J46" s="561">
        <f t="shared" si="6"/>
        <v>0</v>
      </c>
      <c r="K46" s="429">
        <v>0</v>
      </c>
      <c r="L46" s="429">
        <v>0</v>
      </c>
      <c r="M46" s="429">
        <v>0</v>
      </c>
      <c r="N46" s="429">
        <f t="shared" si="0"/>
        <v>0</v>
      </c>
      <c r="O46" s="569">
        <v>0</v>
      </c>
      <c r="P46" s="569">
        <v>0</v>
      </c>
      <c r="Q46" s="569">
        <v>0</v>
      </c>
      <c r="R46" s="569">
        <f t="shared" si="7"/>
        <v>0</v>
      </c>
      <c r="S46" s="429">
        <v>0</v>
      </c>
      <c r="T46" s="429">
        <v>0</v>
      </c>
      <c r="U46" s="429">
        <v>0</v>
      </c>
      <c r="V46" s="429">
        <f t="shared" si="8"/>
        <v>0</v>
      </c>
      <c r="W46" s="429">
        <v>0</v>
      </c>
      <c r="X46" s="429">
        <v>0</v>
      </c>
      <c r="Y46" s="429">
        <v>0</v>
      </c>
      <c r="Z46" s="429">
        <f t="shared" si="9"/>
        <v>0</v>
      </c>
      <c r="AA46" s="429">
        <v>0</v>
      </c>
      <c r="AB46" s="429">
        <v>0</v>
      </c>
      <c r="AC46" s="429">
        <v>0</v>
      </c>
      <c r="AD46" s="429">
        <f t="shared" si="10"/>
        <v>0</v>
      </c>
      <c r="AE46" s="429">
        <f t="shared" si="1"/>
        <v>0</v>
      </c>
      <c r="AF46" s="429">
        <f t="shared" si="2"/>
        <v>0</v>
      </c>
      <c r="AG46" s="429">
        <f t="shared" si="3"/>
        <v>0</v>
      </c>
      <c r="AH46" s="429">
        <f t="shared" si="4"/>
        <v>0</v>
      </c>
    </row>
    <row r="47" spans="1:34" ht="21.75">
      <c r="A47" s="452">
        <v>41</v>
      </c>
      <c r="B47" s="453" t="s">
        <v>162</v>
      </c>
      <c r="C47" s="437">
        <v>0</v>
      </c>
      <c r="D47" s="437">
        <v>0</v>
      </c>
      <c r="E47" s="437">
        <v>0</v>
      </c>
      <c r="F47" s="437">
        <f t="shared" si="5"/>
        <v>0</v>
      </c>
      <c r="G47" s="562">
        <v>0</v>
      </c>
      <c r="H47" s="562">
        <v>0</v>
      </c>
      <c r="I47" s="562">
        <v>0</v>
      </c>
      <c r="J47" s="562">
        <f t="shared" si="6"/>
        <v>0</v>
      </c>
      <c r="K47" s="429">
        <v>0</v>
      </c>
      <c r="L47" s="429">
        <v>0</v>
      </c>
      <c r="M47" s="429">
        <v>0</v>
      </c>
      <c r="N47" s="429">
        <f t="shared" si="0"/>
        <v>0</v>
      </c>
      <c r="O47" s="570">
        <v>0</v>
      </c>
      <c r="P47" s="570">
        <v>0</v>
      </c>
      <c r="Q47" s="570">
        <v>0</v>
      </c>
      <c r="R47" s="570">
        <f t="shared" si="7"/>
        <v>0</v>
      </c>
      <c r="S47" s="437">
        <v>0</v>
      </c>
      <c r="T47" s="437">
        <v>0</v>
      </c>
      <c r="U47" s="437">
        <v>0</v>
      </c>
      <c r="V47" s="437">
        <f t="shared" si="8"/>
        <v>0</v>
      </c>
      <c r="W47" s="437">
        <v>0</v>
      </c>
      <c r="X47" s="437">
        <v>0</v>
      </c>
      <c r="Y47" s="437">
        <v>0</v>
      </c>
      <c r="Z47" s="437">
        <f t="shared" si="9"/>
        <v>0</v>
      </c>
      <c r="AA47" s="437">
        <v>0</v>
      </c>
      <c r="AB47" s="437">
        <v>0</v>
      </c>
      <c r="AC47" s="437">
        <v>0</v>
      </c>
      <c r="AD47" s="437">
        <f t="shared" si="10"/>
        <v>0</v>
      </c>
      <c r="AE47" s="429">
        <f t="shared" si="1"/>
        <v>0</v>
      </c>
      <c r="AF47" s="429">
        <f t="shared" si="2"/>
        <v>0</v>
      </c>
      <c r="AG47" s="429">
        <f t="shared" si="3"/>
        <v>0</v>
      </c>
      <c r="AH47" s="429">
        <f t="shared" si="4"/>
        <v>0</v>
      </c>
    </row>
    <row r="48" spans="1:34" ht="21.75">
      <c r="A48" s="452">
        <v>42</v>
      </c>
      <c r="B48" s="450" t="s">
        <v>163</v>
      </c>
      <c r="C48" s="429">
        <v>0</v>
      </c>
      <c r="D48" s="429">
        <v>0</v>
      </c>
      <c r="E48" s="429">
        <v>0</v>
      </c>
      <c r="F48" s="429">
        <f t="shared" si="5"/>
        <v>0</v>
      </c>
      <c r="G48" s="561">
        <v>0</v>
      </c>
      <c r="H48" s="561">
        <v>0</v>
      </c>
      <c r="I48" s="561">
        <v>0</v>
      </c>
      <c r="J48" s="561">
        <f t="shared" si="6"/>
        <v>0</v>
      </c>
      <c r="K48" s="429">
        <v>0</v>
      </c>
      <c r="L48" s="429">
        <v>0</v>
      </c>
      <c r="M48" s="429">
        <v>0</v>
      </c>
      <c r="N48" s="429">
        <f t="shared" si="0"/>
        <v>0</v>
      </c>
      <c r="O48" s="569">
        <v>0</v>
      </c>
      <c r="P48" s="569">
        <v>0</v>
      </c>
      <c r="Q48" s="569">
        <v>0</v>
      </c>
      <c r="R48" s="569">
        <f t="shared" si="7"/>
        <v>0</v>
      </c>
      <c r="S48" s="429">
        <v>0</v>
      </c>
      <c r="T48" s="429">
        <v>0</v>
      </c>
      <c r="U48" s="429">
        <v>0</v>
      </c>
      <c r="V48" s="429">
        <f t="shared" si="8"/>
        <v>0</v>
      </c>
      <c r="W48" s="429">
        <v>0</v>
      </c>
      <c r="X48" s="429">
        <v>0</v>
      </c>
      <c r="Y48" s="429">
        <v>0</v>
      </c>
      <c r="Z48" s="429">
        <f t="shared" si="9"/>
        <v>0</v>
      </c>
      <c r="AA48" s="429">
        <v>0</v>
      </c>
      <c r="AB48" s="429">
        <v>0</v>
      </c>
      <c r="AC48" s="429">
        <v>0</v>
      </c>
      <c r="AD48" s="429">
        <f t="shared" si="10"/>
        <v>0</v>
      </c>
      <c r="AE48" s="429">
        <f t="shared" si="1"/>
        <v>0</v>
      </c>
      <c r="AF48" s="429">
        <f t="shared" si="2"/>
        <v>0</v>
      </c>
      <c r="AG48" s="429">
        <f t="shared" si="3"/>
        <v>0</v>
      </c>
      <c r="AH48" s="429">
        <f t="shared" si="4"/>
        <v>0</v>
      </c>
    </row>
    <row r="49" spans="1:34" ht="21.75">
      <c r="A49" s="449">
        <v>43</v>
      </c>
      <c r="B49" s="450" t="s">
        <v>164</v>
      </c>
      <c r="C49" s="429">
        <v>0</v>
      </c>
      <c r="D49" s="429">
        <v>0</v>
      </c>
      <c r="E49" s="429">
        <v>0</v>
      </c>
      <c r="F49" s="429">
        <f t="shared" si="5"/>
        <v>0</v>
      </c>
      <c r="G49" s="561">
        <v>0</v>
      </c>
      <c r="H49" s="561">
        <v>0</v>
      </c>
      <c r="I49" s="561">
        <v>0</v>
      </c>
      <c r="J49" s="561">
        <f t="shared" si="6"/>
        <v>0</v>
      </c>
      <c r="K49" s="429">
        <v>0</v>
      </c>
      <c r="L49" s="429">
        <v>0</v>
      </c>
      <c r="M49" s="429">
        <v>0</v>
      </c>
      <c r="N49" s="429">
        <f t="shared" si="0"/>
        <v>0</v>
      </c>
      <c r="O49" s="569">
        <v>0</v>
      </c>
      <c r="P49" s="569">
        <v>0</v>
      </c>
      <c r="Q49" s="569">
        <v>0</v>
      </c>
      <c r="R49" s="569">
        <f t="shared" si="7"/>
        <v>0</v>
      </c>
      <c r="S49" s="429">
        <v>0</v>
      </c>
      <c r="T49" s="429">
        <v>0</v>
      </c>
      <c r="U49" s="429">
        <v>0</v>
      </c>
      <c r="V49" s="429">
        <f t="shared" si="8"/>
        <v>0</v>
      </c>
      <c r="W49" s="429">
        <v>0</v>
      </c>
      <c r="X49" s="429">
        <v>0</v>
      </c>
      <c r="Y49" s="429">
        <v>0</v>
      </c>
      <c r="Z49" s="429">
        <f t="shared" si="9"/>
        <v>0</v>
      </c>
      <c r="AA49" s="429">
        <v>0</v>
      </c>
      <c r="AB49" s="429">
        <v>0</v>
      </c>
      <c r="AC49" s="429">
        <v>0</v>
      </c>
      <c r="AD49" s="429">
        <f t="shared" si="10"/>
        <v>0</v>
      </c>
      <c r="AE49" s="429">
        <f t="shared" si="1"/>
        <v>0</v>
      </c>
      <c r="AF49" s="429">
        <f t="shared" si="2"/>
        <v>0</v>
      </c>
      <c r="AG49" s="429">
        <f t="shared" si="3"/>
        <v>0</v>
      </c>
      <c r="AH49" s="429">
        <f t="shared" si="4"/>
        <v>0</v>
      </c>
    </row>
    <row r="50" spans="1:34" ht="21.75">
      <c r="A50" s="449">
        <v>44</v>
      </c>
      <c r="B50" s="450" t="s">
        <v>165</v>
      </c>
      <c r="C50" s="429">
        <v>0</v>
      </c>
      <c r="D50" s="429">
        <v>1</v>
      </c>
      <c r="E50" s="429">
        <v>0</v>
      </c>
      <c r="F50" s="429">
        <f t="shared" si="5"/>
        <v>1</v>
      </c>
      <c r="G50" s="561">
        <v>0</v>
      </c>
      <c r="H50" s="561">
        <v>0</v>
      </c>
      <c r="I50" s="561">
        <v>0</v>
      </c>
      <c r="J50" s="561">
        <f t="shared" si="6"/>
        <v>0</v>
      </c>
      <c r="K50" s="429">
        <v>0</v>
      </c>
      <c r="L50" s="429">
        <v>0</v>
      </c>
      <c r="M50" s="429">
        <v>0</v>
      </c>
      <c r="N50" s="429">
        <f t="shared" si="0"/>
        <v>0</v>
      </c>
      <c r="O50" s="569">
        <v>0</v>
      </c>
      <c r="P50" s="569">
        <v>0</v>
      </c>
      <c r="Q50" s="569">
        <v>0</v>
      </c>
      <c r="R50" s="569">
        <f t="shared" si="7"/>
        <v>0</v>
      </c>
      <c r="S50" s="429">
        <v>0</v>
      </c>
      <c r="T50" s="429">
        <v>0</v>
      </c>
      <c r="U50" s="429">
        <v>0</v>
      </c>
      <c r="V50" s="429">
        <f t="shared" si="8"/>
        <v>0</v>
      </c>
      <c r="W50" s="429">
        <v>0</v>
      </c>
      <c r="X50" s="429">
        <v>0</v>
      </c>
      <c r="Y50" s="429">
        <v>0</v>
      </c>
      <c r="Z50" s="429">
        <f t="shared" si="9"/>
        <v>0</v>
      </c>
      <c r="AA50" s="429">
        <v>0</v>
      </c>
      <c r="AB50" s="429">
        <v>0</v>
      </c>
      <c r="AC50" s="429">
        <v>0</v>
      </c>
      <c r="AD50" s="429">
        <f t="shared" si="10"/>
        <v>0</v>
      </c>
      <c r="AE50" s="429">
        <f t="shared" si="1"/>
        <v>0</v>
      </c>
      <c r="AF50" s="429">
        <f t="shared" si="2"/>
        <v>1</v>
      </c>
      <c r="AG50" s="429">
        <f t="shared" si="3"/>
        <v>0</v>
      </c>
      <c r="AH50" s="429">
        <f t="shared" si="4"/>
        <v>1</v>
      </c>
    </row>
    <row r="51" spans="1:34" ht="21.75">
      <c r="A51" s="449">
        <v>45</v>
      </c>
      <c r="B51" s="450" t="s">
        <v>8</v>
      </c>
      <c r="C51" s="429">
        <v>0</v>
      </c>
      <c r="D51" s="429">
        <v>0</v>
      </c>
      <c r="E51" s="429">
        <v>0</v>
      </c>
      <c r="F51" s="429">
        <f t="shared" si="5"/>
        <v>0</v>
      </c>
      <c r="G51" s="561">
        <v>0</v>
      </c>
      <c r="H51" s="561">
        <v>0</v>
      </c>
      <c r="I51" s="561">
        <v>0</v>
      </c>
      <c r="J51" s="561">
        <f t="shared" si="6"/>
        <v>0</v>
      </c>
      <c r="K51" s="429">
        <v>0</v>
      </c>
      <c r="L51" s="429">
        <v>0</v>
      </c>
      <c r="M51" s="429">
        <v>0</v>
      </c>
      <c r="N51" s="429">
        <f t="shared" si="0"/>
        <v>0</v>
      </c>
      <c r="O51" s="569">
        <v>0</v>
      </c>
      <c r="P51" s="569">
        <v>0</v>
      </c>
      <c r="Q51" s="569">
        <v>0</v>
      </c>
      <c r="R51" s="569">
        <f t="shared" si="7"/>
        <v>0</v>
      </c>
      <c r="S51" s="429">
        <v>0</v>
      </c>
      <c r="T51" s="429">
        <v>0</v>
      </c>
      <c r="U51" s="429">
        <v>0</v>
      </c>
      <c r="V51" s="429">
        <f t="shared" si="8"/>
        <v>0</v>
      </c>
      <c r="W51" s="429">
        <v>0</v>
      </c>
      <c r="X51" s="429">
        <v>0</v>
      </c>
      <c r="Y51" s="429">
        <v>0</v>
      </c>
      <c r="Z51" s="429">
        <f t="shared" si="9"/>
        <v>0</v>
      </c>
      <c r="AA51" s="429">
        <v>0</v>
      </c>
      <c r="AB51" s="429">
        <v>0</v>
      </c>
      <c r="AC51" s="429">
        <v>0</v>
      </c>
      <c r="AD51" s="429">
        <f t="shared" si="10"/>
        <v>0</v>
      </c>
      <c r="AE51" s="429">
        <f t="shared" si="1"/>
        <v>0</v>
      </c>
      <c r="AF51" s="429">
        <f t="shared" si="2"/>
        <v>0</v>
      </c>
      <c r="AG51" s="429">
        <f t="shared" si="3"/>
        <v>0</v>
      </c>
      <c r="AH51" s="429">
        <f t="shared" si="4"/>
        <v>0</v>
      </c>
    </row>
    <row r="52" spans="1:34" ht="21.75">
      <c r="A52" s="449">
        <v>46</v>
      </c>
      <c r="B52" s="450" t="s">
        <v>166</v>
      </c>
      <c r="C52" s="429">
        <v>0</v>
      </c>
      <c r="D52" s="429">
        <v>0</v>
      </c>
      <c r="E52" s="429">
        <v>0</v>
      </c>
      <c r="F52" s="429">
        <f>SUM(C52:E52)</f>
        <v>0</v>
      </c>
      <c r="G52" s="561">
        <v>0</v>
      </c>
      <c r="H52" s="561">
        <v>0</v>
      </c>
      <c r="I52" s="561">
        <v>0</v>
      </c>
      <c r="J52" s="561">
        <f>SUM(G52:I52)</f>
        <v>0</v>
      </c>
      <c r="K52" s="429">
        <v>0</v>
      </c>
      <c r="L52" s="429">
        <v>0</v>
      </c>
      <c r="M52" s="429">
        <v>0</v>
      </c>
      <c r="N52" s="429">
        <f t="shared" si="0"/>
        <v>0</v>
      </c>
      <c r="O52" s="569">
        <v>0</v>
      </c>
      <c r="P52" s="569">
        <v>0</v>
      </c>
      <c r="Q52" s="569">
        <v>0</v>
      </c>
      <c r="R52" s="569">
        <f>SUM(O52:Q52)</f>
        <v>0</v>
      </c>
      <c r="S52" s="429">
        <v>0</v>
      </c>
      <c r="T52" s="429">
        <v>0</v>
      </c>
      <c r="U52" s="429">
        <v>0</v>
      </c>
      <c r="V52" s="429">
        <f>SUM(S52:U52)</f>
        <v>0</v>
      </c>
      <c r="W52" s="429">
        <v>0</v>
      </c>
      <c r="X52" s="429">
        <v>0</v>
      </c>
      <c r="Y52" s="429">
        <v>0</v>
      </c>
      <c r="Z52" s="429">
        <f>SUM(W52:Y52)</f>
        <v>0</v>
      </c>
      <c r="AA52" s="429">
        <v>0</v>
      </c>
      <c r="AB52" s="429">
        <v>0</v>
      </c>
      <c r="AC52" s="429">
        <v>0</v>
      </c>
      <c r="AD52" s="429">
        <f>SUM(AA52:AC52)</f>
        <v>0</v>
      </c>
      <c r="AE52" s="429">
        <f t="shared" si="1"/>
        <v>0</v>
      </c>
      <c r="AF52" s="429">
        <f t="shared" si="2"/>
        <v>0</v>
      </c>
      <c r="AG52" s="429">
        <f t="shared" si="3"/>
        <v>0</v>
      </c>
      <c r="AH52" s="429">
        <f t="shared" si="4"/>
        <v>0</v>
      </c>
    </row>
    <row r="53" spans="1:35" ht="21.75">
      <c r="A53" s="449">
        <v>47</v>
      </c>
      <c r="B53" s="457" t="s">
        <v>176</v>
      </c>
      <c r="C53" s="429">
        <v>0</v>
      </c>
      <c r="D53" s="429">
        <v>0</v>
      </c>
      <c r="E53" s="429">
        <v>0</v>
      </c>
      <c r="F53" s="429">
        <f aca="true" t="shared" si="11" ref="F53:F77">SUM(C53:E53)</f>
        <v>0</v>
      </c>
      <c r="G53" s="561">
        <v>0</v>
      </c>
      <c r="H53" s="561">
        <v>0</v>
      </c>
      <c r="I53" s="561">
        <v>0</v>
      </c>
      <c r="J53" s="561">
        <f aca="true" t="shared" si="12" ref="J53:J77">SUM(G53:I53)</f>
        <v>0</v>
      </c>
      <c r="K53" s="429">
        <v>0</v>
      </c>
      <c r="L53" s="429">
        <v>0</v>
      </c>
      <c r="M53" s="429">
        <v>0</v>
      </c>
      <c r="N53" s="429">
        <f t="shared" si="0"/>
        <v>0</v>
      </c>
      <c r="O53" s="569">
        <v>0</v>
      </c>
      <c r="P53" s="569">
        <v>0</v>
      </c>
      <c r="Q53" s="569">
        <v>0</v>
      </c>
      <c r="R53" s="569">
        <f aca="true" t="shared" si="13" ref="R53:R77">SUM(O53:Q53)</f>
        <v>0</v>
      </c>
      <c r="S53" s="429">
        <v>0</v>
      </c>
      <c r="T53" s="429">
        <v>0</v>
      </c>
      <c r="U53" s="429">
        <v>0</v>
      </c>
      <c r="V53" s="429">
        <f aca="true" t="shared" si="14" ref="V53:V77">SUM(S53:U53)</f>
        <v>0</v>
      </c>
      <c r="W53" s="429">
        <v>0</v>
      </c>
      <c r="X53" s="429">
        <v>0</v>
      </c>
      <c r="Y53" s="429">
        <v>0</v>
      </c>
      <c r="Z53" s="429">
        <f aca="true" t="shared" si="15" ref="Z53:Z77">SUM(W53:Y53)</f>
        <v>0</v>
      </c>
      <c r="AA53" s="429">
        <v>0</v>
      </c>
      <c r="AB53" s="429">
        <v>0</v>
      </c>
      <c r="AC53" s="429">
        <v>0</v>
      </c>
      <c r="AD53" s="429">
        <f aca="true" t="shared" si="16" ref="AD53:AD77">SUM(AA53:AC53)</f>
        <v>0</v>
      </c>
      <c r="AE53" s="429">
        <f t="shared" si="1"/>
        <v>0</v>
      </c>
      <c r="AF53" s="429">
        <f t="shared" si="2"/>
        <v>0</v>
      </c>
      <c r="AG53" s="429">
        <f t="shared" si="3"/>
        <v>0</v>
      </c>
      <c r="AH53" s="429">
        <f t="shared" si="4"/>
        <v>0</v>
      </c>
      <c r="AI53" s="401"/>
    </row>
    <row r="54" spans="1:35" ht="21.75">
      <c r="A54" s="449">
        <v>48</v>
      </c>
      <c r="B54" s="457" t="s">
        <v>177</v>
      </c>
      <c r="C54" s="429">
        <v>0</v>
      </c>
      <c r="D54" s="429">
        <v>0</v>
      </c>
      <c r="E54" s="429">
        <v>0</v>
      </c>
      <c r="F54" s="429">
        <f t="shared" si="11"/>
        <v>0</v>
      </c>
      <c r="G54" s="561">
        <v>0</v>
      </c>
      <c r="H54" s="561">
        <v>0</v>
      </c>
      <c r="I54" s="561">
        <v>0</v>
      </c>
      <c r="J54" s="561">
        <f t="shared" si="12"/>
        <v>0</v>
      </c>
      <c r="K54" s="429">
        <v>0</v>
      </c>
      <c r="L54" s="429">
        <v>0</v>
      </c>
      <c r="M54" s="429">
        <v>0</v>
      </c>
      <c r="N54" s="429">
        <f t="shared" si="0"/>
        <v>0</v>
      </c>
      <c r="O54" s="569">
        <v>0</v>
      </c>
      <c r="P54" s="569">
        <v>0</v>
      </c>
      <c r="Q54" s="569">
        <v>0</v>
      </c>
      <c r="R54" s="569">
        <f t="shared" si="13"/>
        <v>0</v>
      </c>
      <c r="S54" s="429">
        <v>0</v>
      </c>
      <c r="T54" s="429">
        <v>0</v>
      </c>
      <c r="U54" s="429">
        <v>0</v>
      </c>
      <c r="V54" s="429">
        <f t="shared" si="14"/>
        <v>0</v>
      </c>
      <c r="W54" s="429">
        <v>0</v>
      </c>
      <c r="X54" s="429">
        <v>0</v>
      </c>
      <c r="Y54" s="429">
        <v>0</v>
      </c>
      <c r="Z54" s="429">
        <f t="shared" si="15"/>
        <v>0</v>
      </c>
      <c r="AA54" s="429">
        <v>0</v>
      </c>
      <c r="AB54" s="429">
        <v>0</v>
      </c>
      <c r="AC54" s="429">
        <v>0</v>
      </c>
      <c r="AD54" s="429">
        <f t="shared" si="16"/>
        <v>0</v>
      </c>
      <c r="AE54" s="429">
        <f t="shared" si="1"/>
        <v>0</v>
      </c>
      <c r="AF54" s="429">
        <f t="shared" si="2"/>
        <v>0</v>
      </c>
      <c r="AG54" s="429">
        <f t="shared" si="3"/>
        <v>0</v>
      </c>
      <c r="AH54" s="429">
        <f t="shared" si="4"/>
        <v>0</v>
      </c>
      <c r="AI54" s="401"/>
    </row>
    <row r="55" spans="1:34" ht="21.75">
      <c r="A55" s="449">
        <v>49</v>
      </c>
      <c r="B55" s="457" t="s">
        <v>167</v>
      </c>
      <c r="C55" s="429">
        <v>0</v>
      </c>
      <c r="D55" s="429">
        <v>0</v>
      </c>
      <c r="E55" s="429">
        <v>0</v>
      </c>
      <c r="F55" s="429">
        <f t="shared" si="11"/>
        <v>0</v>
      </c>
      <c r="G55" s="561">
        <v>0</v>
      </c>
      <c r="H55" s="561">
        <v>0</v>
      </c>
      <c r="I55" s="561">
        <v>0</v>
      </c>
      <c r="J55" s="561">
        <f t="shared" si="12"/>
        <v>0</v>
      </c>
      <c r="K55" s="429">
        <v>0</v>
      </c>
      <c r="L55" s="429">
        <v>0</v>
      </c>
      <c r="M55" s="429">
        <v>0</v>
      </c>
      <c r="N55" s="429">
        <f t="shared" si="0"/>
        <v>0</v>
      </c>
      <c r="O55" s="569">
        <v>0</v>
      </c>
      <c r="P55" s="569">
        <v>0</v>
      </c>
      <c r="Q55" s="569">
        <v>0</v>
      </c>
      <c r="R55" s="569">
        <f t="shared" si="13"/>
        <v>0</v>
      </c>
      <c r="S55" s="429">
        <v>0</v>
      </c>
      <c r="T55" s="429">
        <v>0</v>
      </c>
      <c r="U55" s="429">
        <v>0</v>
      </c>
      <c r="V55" s="429">
        <f t="shared" si="14"/>
        <v>0</v>
      </c>
      <c r="W55" s="429">
        <v>0</v>
      </c>
      <c r="X55" s="429">
        <v>0</v>
      </c>
      <c r="Y55" s="429">
        <v>0</v>
      </c>
      <c r="Z55" s="429">
        <f t="shared" si="15"/>
        <v>0</v>
      </c>
      <c r="AA55" s="429">
        <v>0</v>
      </c>
      <c r="AB55" s="429">
        <v>0</v>
      </c>
      <c r="AC55" s="429">
        <v>0</v>
      </c>
      <c r="AD55" s="429">
        <f t="shared" si="16"/>
        <v>0</v>
      </c>
      <c r="AE55" s="429">
        <f t="shared" si="1"/>
        <v>0</v>
      </c>
      <c r="AF55" s="429">
        <f t="shared" si="2"/>
        <v>0</v>
      </c>
      <c r="AG55" s="429">
        <f t="shared" si="3"/>
        <v>0</v>
      </c>
      <c r="AH55" s="429">
        <f t="shared" si="4"/>
        <v>0</v>
      </c>
    </row>
    <row r="56" spans="1:34" ht="21.75">
      <c r="A56" s="449">
        <v>50</v>
      </c>
      <c r="B56" s="457" t="s">
        <v>168</v>
      </c>
      <c r="C56" s="429">
        <v>0</v>
      </c>
      <c r="D56" s="429">
        <v>0</v>
      </c>
      <c r="E56" s="429">
        <v>0</v>
      </c>
      <c r="F56" s="429">
        <f t="shared" si="11"/>
        <v>0</v>
      </c>
      <c r="G56" s="561">
        <v>0</v>
      </c>
      <c r="H56" s="561">
        <v>0</v>
      </c>
      <c r="I56" s="561">
        <v>0</v>
      </c>
      <c r="J56" s="561">
        <f t="shared" si="12"/>
        <v>0</v>
      </c>
      <c r="K56" s="429">
        <v>0</v>
      </c>
      <c r="L56" s="429">
        <v>0</v>
      </c>
      <c r="M56" s="429">
        <v>0</v>
      </c>
      <c r="N56" s="429">
        <f t="shared" si="0"/>
        <v>0</v>
      </c>
      <c r="O56" s="569">
        <v>0</v>
      </c>
      <c r="P56" s="569">
        <v>0</v>
      </c>
      <c r="Q56" s="569">
        <v>0</v>
      </c>
      <c r="R56" s="569">
        <f t="shared" si="13"/>
        <v>0</v>
      </c>
      <c r="S56" s="429">
        <v>0</v>
      </c>
      <c r="T56" s="429">
        <v>0</v>
      </c>
      <c r="U56" s="429">
        <v>0</v>
      </c>
      <c r="V56" s="429">
        <f t="shared" si="14"/>
        <v>0</v>
      </c>
      <c r="W56" s="429">
        <v>0</v>
      </c>
      <c r="X56" s="429">
        <v>0</v>
      </c>
      <c r="Y56" s="429">
        <v>0</v>
      </c>
      <c r="Z56" s="429">
        <f t="shared" si="15"/>
        <v>0</v>
      </c>
      <c r="AA56" s="429">
        <v>0</v>
      </c>
      <c r="AB56" s="429">
        <v>0</v>
      </c>
      <c r="AC56" s="429">
        <v>0</v>
      </c>
      <c r="AD56" s="429">
        <f t="shared" si="16"/>
        <v>0</v>
      </c>
      <c r="AE56" s="429">
        <f t="shared" si="1"/>
        <v>0</v>
      </c>
      <c r="AF56" s="429">
        <f t="shared" si="2"/>
        <v>0</v>
      </c>
      <c r="AG56" s="429">
        <f t="shared" si="3"/>
        <v>0</v>
      </c>
      <c r="AH56" s="429">
        <f t="shared" si="4"/>
        <v>0</v>
      </c>
    </row>
    <row r="57" spans="1:34" ht="21.75">
      <c r="A57" s="449">
        <v>51</v>
      </c>
      <c r="B57" s="457" t="s">
        <v>169</v>
      </c>
      <c r="C57" s="429">
        <v>0</v>
      </c>
      <c r="D57" s="429">
        <v>0</v>
      </c>
      <c r="E57" s="429">
        <v>0</v>
      </c>
      <c r="F57" s="429">
        <f t="shared" si="11"/>
        <v>0</v>
      </c>
      <c r="G57" s="561">
        <v>0</v>
      </c>
      <c r="H57" s="561">
        <v>1</v>
      </c>
      <c r="I57" s="561">
        <v>0</v>
      </c>
      <c r="J57" s="561">
        <f t="shared" si="12"/>
        <v>1</v>
      </c>
      <c r="K57" s="429">
        <v>0</v>
      </c>
      <c r="L57" s="429">
        <v>0</v>
      </c>
      <c r="M57" s="429">
        <v>0</v>
      </c>
      <c r="N57" s="429">
        <f t="shared" si="0"/>
        <v>0</v>
      </c>
      <c r="O57" s="569">
        <v>0</v>
      </c>
      <c r="P57" s="569">
        <v>0</v>
      </c>
      <c r="Q57" s="569">
        <v>0</v>
      </c>
      <c r="R57" s="569">
        <f t="shared" si="13"/>
        <v>0</v>
      </c>
      <c r="S57" s="429">
        <v>0</v>
      </c>
      <c r="T57" s="429">
        <v>2</v>
      </c>
      <c r="U57" s="429">
        <v>0</v>
      </c>
      <c r="V57" s="429">
        <f t="shared" si="14"/>
        <v>2</v>
      </c>
      <c r="W57" s="429">
        <v>0</v>
      </c>
      <c r="X57" s="429">
        <v>0</v>
      </c>
      <c r="Y57" s="429">
        <v>0</v>
      </c>
      <c r="Z57" s="429">
        <f t="shared" si="15"/>
        <v>0</v>
      </c>
      <c r="AA57" s="429">
        <v>0</v>
      </c>
      <c r="AB57" s="429">
        <v>0</v>
      </c>
      <c r="AC57" s="429">
        <v>0</v>
      </c>
      <c r="AD57" s="429">
        <f t="shared" si="16"/>
        <v>0</v>
      </c>
      <c r="AE57" s="429">
        <f t="shared" si="1"/>
        <v>0</v>
      </c>
      <c r="AF57" s="429">
        <f t="shared" si="2"/>
        <v>3</v>
      </c>
      <c r="AG57" s="429">
        <f t="shared" si="3"/>
        <v>0</v>
      </c>
      <c r="AH57" s="429">
        <f t="shared" si="4"/>
        <v>3</v>
      </c>
    </row>
    <row r="58" spans="1:34" ht="21.75">
      <c r="A58" s="449">
        <v>52</v>
      </c>
      <c r="B58" s="550" t="s">
        <v>170</v>
      </c>
      <c r="C58" s="429">
        <v>0</v>
      </c>
      <c r="D58" s="429">
        <v>0</v>
      </c>
      <c r="E58" s="429">
        <v>0</v>
      </c>
      <c r="F58" s="429">
        <f t="shared" si="11"/>
        <v>0</v>
      </c>
      <c r="G58" s="561">
        <v>0</v>
      </c>
      <c r="H58" s="561">
        <v>0</v>
      </c>
      <c r="I58" s="561">
        <v>0</v>
      </c>
      <c r="J58" s="561">
        <f t="shared" si="12"/>
        <v>0</v>
      </c>
      <c r="K58" s="429">
        <v>0</v>
      </c>
      <c r="L58" s="429">
        <v>0</v>
      </c>
      <c r="M58" s="429">
        <v>0</v>
      </c>
      <c r="N58" s="429">
        <f t="shared" si="0"/>
        <v>0</v>
      </c>
      <c r="O58" s="569">
        <v>0</v>
      </c>
      <c r="P58" s="569">
        <v>0</v>
      </c>
      <c r="Q58" s="569">
        <v>0</v>
      </c>
      <c r="R58" s="569">
        <f t="shared" si="13"/>
        <v>0</v>
      </c>
      <c r="S58" s="429">
        <v>0</v>
      </c>
      <c r="T58" s="429">
        <v>0</v>
      </c>
      <c r="U58" s="429">
        <v>0</v>
      </c>
      <c r="V58" s="429">
        <f t="shared" si="14"/>
        <v>0</v>
      </c>
      <c r="W58" s="429">
        <v>0</v>
      </c>
      <c r="X58" s="429">
        <v>0</v>
      </c>
      <c r="Y58" s="429">
        <v>0</v>
      </c>
      <c r="Z58" s="429">
        <f t="shared" si="15"/>
        <v>0</v>
      </c>
      <c r="AA58" s="429">
        <v>0</v>
      </c>
      <c r="AB58" s="429">
        <v>0</v>
      </c>
      <c r="AC58" s="429">
        <v>0</v>
      </c>
      <c r="AD58" s="429">
        <f t="shared" si="16"/>
        <v>0</v>
      </c>
      <c r="AE58" s="429">
        <f t="shared" si="1"/>
        <v>0</v>
      </c>
      <c r="AF58" s="429">
        <f t="shared" si="2"/>
        <v>0</v>
      </c>
      <c r="AG58" s="429">
        <f t="shared" si="3"/>
        <v>0</v>
      </c>
      <c r="AH58" s="429">
        <f t="shared" si="4"/>
        <v>0</v>
      </c>
    </row>
    <row r="59" spans="1:34" ht="21.75">
      <c r="A59" s="449">
        <v>53</v>
      </c>
      <c r="B59" s="457" t="s">
        <v>171</v>
      </c>
      <c r="C59" s="429">
        <v>0</v>
      </c>
      <c r="D59" s="429">
        <v>0</v>
      </c>
      <c r="E59" s="429">
        <v>0</v>
      </c>
      <c r="F59" s="429">
        <f t="shared" si="11"/>
        <v>0</v>
      </c>
      <c r="G59" s="561">
        <v>0</v>
      </c>
      <c r="H59" s="561">
        <v>0</v>
      </c>
      <c r="I59" s="561">
        <v>0</v>
      </c>
      <c r="J59" s="561">
        <f t="shared" si="12"/>
        <v>0</v>
      </c>
      <c r="K59" s="429">
        <v>0</v>
      </c>
      <c r="L59" s="429">
        <v>0</v>
      </c>
      <c r="M59" s="429">
        <v>0</v>
      </c>
      <c r="N59" s="429">
        <f t="shared" si="0"/>
        <v>0</v>
      </c>
      <c r="O59" s="569">
        <v>0</v>
      </c>
      <c r="P59" s="569">
        <v>0</v>
      </c>
      <c r="Q59" s="569">
        <v>0</v>
      </c>
      <c r="R59" s="569">
        <f t="shared" si="13"/>
        <v>0</v>
      </c>
      <c r="S59" s="429">
        <v>0</v>
      </c>
      <c r="T59" s="429">
        <v>0</v>
      </c>
      <c r="U59" s="429">
        <v>0</v>
      </c>
      <c r="V59" s="429">
        <f t="shared" si="14"/>
        <v>0</v>
      </c>
      <c r="W59" s="429">
        <v>0</v>
      </c>
      <c r="X59" s="429">
        <v>0</v>
      </c>
      <c r="Y59" s="429">
        <v>0</v>
      </c>
      <c r="Z59" s="429">
        <f t="shared" si="15"/>
        <v>0</v>
      </c>
      <c r="AA59" s="429">
        <v>0</v>
      </c>
      <c r="AB59" s="429">
        <v>0</v>
      </c>
      <c r="AC59" s="429">
        <v>0</v>
      </c>
      <c r="AD59" s="429">
        <f t="shared" si="16"/>
        <v>0</v>
      </c>
      <c r="AE59" s="429">
        <f t="shared" si="1"/>
        <v>0</v>
      </c>
      <c r="AF59" s="429">
        <f t="shared" si="2"/>
        <v>0</v>
      </c>
      <c r="AG59" s="429">
        <f t="shared" si="3"/>
        <v>0</v>
      </c>
      <c r="AH59" s="429">
        <f t="shared" si="4"/>
        <v>0</v>
      </c>
    </row>
    <row r="60" spans="1:34" ht="21.75">
      <c r="A60" s="449">
        <v>54</v>
      </c>
      <c r="B60" s="457" t="s">
        <v>172</v>
      </c>
      <c r="C60" s="429">
        <v>0</v>
      </c>
      <c r="D60" s="429">
        <v>0</v>
      </c>
      <c r="E60" s="429">
        <v>0</v>
      </c>
      <c r="F60" s="429">
        <f t="shared" si="11"/>
        <v>0</v>
      </c>
      <c r="G60" s="561">
        <v>0</v>
      </c>
      <c r="H60" s="561">
        <v>0</v>
      </c>
      <c r="I60" s="561">
        <v>0</v>
      </c>
      <c r="J60" s="561">
        <f t="shared" si="12"/>
        <v>0</v>
      </c>
      <c r="K60" s="429">
        <v>0</v>
      </c>
      <c r="L60" s="429">
        <v>0</v>
      </c>
      <c r="M60" s="429">
        <v>0</v>
      </c>
      <c r="N60" s="429">
        <f t="shared" si="0"/>
        <v>0</v>
      </c>
      <c r="O60" s="569">
        <v>0</v>
      </c>
      <c r="P60" s="569">
        <v>0</v>
      </c>
      <c r="Q60" s="569">
        <v>0</v>
      </c>
      <c r="R60" s="569">
        <f t="shared" si="13"/>
        <v>0</v>
      </c>
      <c r="S60" s="429">
        <v>0</v>
      </c>
      <c r="T60" s="429">
        <v>0</v>
      </c>
      <c r="U60" s="429">
        <v>0</v>
      </c>
      <c r="V60" s="429">
        <f t="shared" si="14"/>
        <v>0</v>
      </c>
      <c r="W60" s="429">
        <v>0</v>
      </c>
      <c r="X60" s="429">
        <v>0</v>
      </c>
      <c r="Y60" s="429">
        <v>0</v>
      </c>
      <c r="Z60" s="429">
        <f t="shared" si="15"/>
        <v>0</v>
      </c>
      <c r="AA60" s="429">
        <v>0</v>
      </c>
      <c r="AB60" s="429">
        <v>0</v>
      </c>
      <c r="AC60" s="429">
        <v>0</v>
      </c>
      <c r="AD60" s="429">
        <f t="shared" si="16"/>
        <v>0</v>
      </c>
      <c r="AE60" s="429">
        <f t="shared" si="1"/>
        <v>0</v>
      </c>
      <c r="AF60" s="429">
        <f t="shared" si="2"/>
        <v>0</v>
      </c>
      <c r="AG60" s="429">
        <f t="shared" si="3"/>
        <v>0</v>
      </c>
      <c r="AH60" s="429">
        <f t="shared" si="4"/>
        <v>0</v>
      </c>
    </row>
    <row r="61" spans="1:34" ht="21.75">
      <c r="A61" s="449">
        <v>55</v>
      </c>
      <c r="B61" s="457" t="s">
        <v>184</v>
      </c>
      <c r="C61" s="429">
        <v>0</v>
      </c>
      <c r="D61" s="429">
        <v>0</v>
      </c>
      <c r="E61" s="429">
        <v>0</v>
      </c>
      <c r="F61" s="429">
        <f t="shared" si="11"/>
        <v>0</v>
      </c>
      <c r="G61" s="561">
        <v>0</v>
      </c>
      <c r="H61" s="561">
        <v>0</v>
      </c>
      <c r="I61" s="561">
        <v>0</v>
      </c>
      <c r="J61" s="561">
        <f t="shared" si="12"/>
        <v>0</v>
      </c>
      <c r="K61" s="429">
        <v>0</v>
      </c>
      <c r="L61" s="429">
        <v>0</v>
      </c>
      <c r="M61" s="429">
        <v>0</v>
      </c>
      <c r="N61" s="429">
        <f t="shared" si="0"/>
        <v>0</v>
      </c>
      <c r="O61" s="569">
        <v>0</v>
      </c>
      <c r="P61" s="569">
        <v>0</v>
      </c>
      <c r="Q61" s="569">
        <v>0</v>
      </c>
      <c r="R61" s="569">
        <f t="shared" si="13"/>
        <v>0</v>
      </c>
      <c r="S61" s="429">
        <v>0</v>
      </c>
      <c r="T61" s="429">
        <v>0</v>
      </c>
      <c r="U61" s="429">
        <v>0</v>
      </c>
      <c r="V61" s="429">
        <f t="shared" si="14"/>
        <v>0</v>
      </c>
      <c r="W61" s="429">
        <v>0</v>
      </c>
      <c r="X61" s="429">
        <v>0</v>
      </c>
      <c r="Y61" s="429">
        <v>0</v>
      </c>
      <c r="Z61" s="429">
        <f t="shared" si="15"/>
        <v>0</v>
      </c>
      <c r="AA61" s="429">
        <v>0</v>
      </c>
      <c r="AB61" s="429">
        <v>0</v>
      </c>
      <c r="AC61" s="429">
        <v>0</v>
      </c>
      <c r="AD61" s="429">
        <f t="shared" si="16"/>
        <v>0</v>
      </c>
      <c r="AE61" s="429">
        <f t="shared" si="1"/>
        <v>0</v>
      </c>
      <c r="AF61" s="429">
        <f t="shared" si="2"/>
        <v>0</v>
      </c>
      <c r="AG61" s="429">
        <f t="shared" si="3"/>
        <v>0</v>
      </c>
      <c r="AH61" s="429">
        <f t="shared" si="4"/>
        <v>0</v>
      </c>
    </row>
    <row r="62" spans="1:34" ht="21.75">
      <c r="A62" s="449">
        <v>56</v>
      </c>
      <c r="B62" s="457" t="s">
        <v>149</v>
      </c>
      <c r="C62" s="429">
        <v>0</v>
      </c>
      <c r="D62" s="429">
        <v>0</v>
      </c>
      <c r="E62" s="429">
        <v>0</v>
      </c>
      <c r="F62" s="429">
        <f t="shared" si="11"/>
        <v>0</v>
      </c>
      <c r="G62" s="561">
        <v>0</v>
      </c>
      <c r="H62" s="561">
        <v>0</v>
      </c>
      <c r="I62" s="561">
        <v>0</v>
      </c>
      <c r="J62" s="561">
        <f t="shared" si="12"/>
        <v>0</v>
      </c>
      <c r="K62" s="429">
        <v>0</v>
      </c>
      <c r="L62" s="429">
        <v>0</v>
      </c>
      <c r="M62" s="429">
        <v>0</v>
      </c>
      <c r="N62" s="429">
        <f t="shared" si="0"/>
        <v>0</v>
      </c>
      <c r="O62" s="569">
        <v>0</v>
      </c>
      <c r="P62" s="569">
        <v>0</v>
      </c>
      <c r="Q62" s="569">
        <v>0</v>
      </c>
      <c r="R62" s="569">
        <f t="shared" si="13"/>
        <v>0</v>
      </c>
      <c r="S62" s="429">
        <v>0</v>
      </c>
      <c r="T62" s="429">
        <v>0</v>
      </c>
      <c r="U62" s="429">
        <v>0</v>
      </c>
      <c r="V62" s="429">
        <f t="shared" si="14"/>
        <v>0</v>
      </c>
      <c r="W62" s="429">
        <v>0</v>
      </c>
      <c r="X62" s="429">
        <v>0</v>
      </c>
      <c r="Y62" s="429">
        <v>0</v>
      </c>
      <c r="Z62" s="429">
        <f t="shared" si="15"/>
        <v>0</v>
      </c>
      <c r="AA62" s="429">
        <v>0</v>
      </c>
      <c r="AB62" s="429">
        <v>0</v>
      </c>
      <c r="AC62" s="429">
        <v>0</v>
      </c>
      <c r="AD62" s="429">
        <f t="shared" si="16"/>
        <v>0</v>
      </c>
      <c r="AE62" s="429">
        <f t="shared" si="1"/>
        <v>0</v>
      </c>
      <c r="AF62" s="429">
        <f t="shared" si="2"/>
        <v>0</v>
      </c>
      <c r="AG62" s="429">
        <f t="shared" si="3"/>
        <v>0</v>
      </c>
      <c r="AH62" s="429">
        <f t="shared" si="4"/>
        <v>0</v>
      </c>
    </row>
    <row r="63" spans="1:34" ht="21.75">
      <c r="A63" s="449">
        <v>57</v>
      </c>
      <c r="B63" s="457" t="s">
        <v>158</v>
      </c>
      <c r="C63" s="429">
        <v>0</v>
      </c>
      <c r="D63" s="429">
        <v>0</v>
      </c>
      <c r="E63" s="429">
        <v>0</v>
      </c>
      <c r="F63" s="429">
        <f t="shared" si="11"/>
        <v>0</v>
      </c>
      <c r="G63" s="561">
        <v>0</v>
      </c>
      <c r="H63" s="561">
        <v>0</v>
      </c>
      <c r="I63" s="561">
        <v>0</v>
      </c>
      <c r="J63" s="561">
        <f t="shared" si="12"/>
        <v>0</v>
      </c>
      <c r="K63" s="429">
        <v>0</v>
      </c>
      <c r="L63" s="429">
        <v>0</v>
      </c>
      <c r="M63" s="429">
        <v>0</v>
      </c>
      <c r="N63" s="429">
        <f t="shared" si="0"/>
        <v>0</v>
      </c>
      <c r="O63" s="569">
        <v>0</v>
      </c>
      <c r="P63" s="569">
        <v>0</v>
      </c>
      <c r="Q63" s="569">
        <v>0</v>
      </c>
      <c r="R63" s="569">
        <f t="shared" si="13"/>
        <v>0</v>
      </c>
      <c r="S63" s="429">
        <v>0</v>
      </c>
      <c r="T63" s="429">
        <v>0</v>
      </c>
      <c r="U63" s="429">
        <v>0</v>
      </c>
      <c r="V63" s="429">
        <f t="shared" si="14"/>
        <v>0</v>
      </c>
      <c r="W63" s="429">
        <v>0</v>
      </c>
      <c r="X63" s="429">
        <v>0</v>
      </c>
      <c r="Y63" s="429">
        <v>0</v>
      </c>
      <c r="Z63" s="429">
        <f t="shared" si="15"/>
        <v>0</v>
      </c>
      <c r="AA63" s="429">
        <v>0</v>
      </c>
      <c r="AB63" s="429">
        <v>0</v>
      </c>
      <c r="AC63" s="429">
        <v>0</v>
      </c>
      <c r="AD63" s="429">
        <f t="shared" si="16"/>
        <v>0</v>
      </c>
      <c r="AE63" s="429">
        <f t="shared" si="1"/>
        <v>0</v>
      </c>
      <c r="AF63" s="429">
        <f t="shared" si="2"/>
        <v>0</v>
      </c>
      <c r="AG63" s="429">
        <f t="shared" si="3"/>
        <v>0</v>
      </c>
      <c r="AH63" s="429">
        <f t="shared" si="4"/>
        <v>0</v>
      </c>
    </row>
    <row r="64" spans="1:34" ht="21.75">
      <c r="A64" s="449">
        <v>58</v>
      </c>
      <c r="B64" s="549" t="s">
        <v>160</v>
      </c>
      <c r="C64" s="429">
        <v>0</v>
      </c>
      <c r="D64" s="429">
        <v>0</v>
      </c>
      <c r="E64" s="429">
        <v>0</v>
      </c>
      <c r="F64" s="429">
        <f t="shared" si="11"/>
        <v>0</v>
      </c>
      <c r="G64" s="561">
        <v>0</v>
      </c>
      <c r="H64" s="561">
        <v>0</v>
      </c>
      <c r="I64" s="561">
        <v>0</v>
      </c>
      <c r="J64" s="561">
        <f t="shared" si="12"/>
        <v>0</v>
      </c>
      <c r="K64" s="429">
        <v>0</v>
      </c>
      <c r="L64" s="429">
        <v>0</v>
      </c>
      <c r="M64" s="429">
        <v>0</v>
      </c>
      <c r="N64" s="429">
        <f t="shared" si="0"/>
        <v>0</v>
      </c>
      <c r="O64" s="569">
        <v>0</v>
      </c>
      <c r="P64" s="569">
        <v>0</v>
      </c>
      <c r="Q64" s="569">
        <v>0</v>
      </c>
      <c r="R64" s="569">
        <f t="shared" si="13"/>
        <v>0</v>
      </c>
      <c r="S64" s="429">
        <v>0</v>
      </c>
      <c r="T64" s="429">
        <v>0</v>
      </c>
      <c r="U64" s="429">
        <v>0</v>
      </c>
      <c r="V64" s="429">
        <f t="shared" si="14"/>
        <v>0</v>
      </c>
      <c r="W64" s="429">
        <v>0</v>
      </c>
      <c r="X64" s="429">
        <v>0</v>
      </c>
      <c r="Y64" s="429">
        <v>0</v>
      </c>
      <c r="Z64" s="429">
        <f t="shared" si="15"/>
        <v>0</v>
      </c>
      <c r="AA64" s="429">
        <v>0</v>
      </c>
      <c r="AB64" s="429">
        <v>0</v>
      </c>
      <c r="AC64" s="429">
        <v>0</v>
      </c>
      <c r="AD64" s="429">
        <f t="shared" si="16"/>
        <v>0</v>
      </c>
      <c r="AE64" s="429">
        <f t="shared" si="1"/>
        <v>0</v>
      </c>
      <c r="AF64" s="429">
        <f t="shared" si="2"/>
        <v>0</v>
      </c>
      <c r="AG64" s="429">
        <f t="shared" si="3"/>
        <v>0</v>
      </c>
      <c r="AH64" s="429">
        <f t="shared" si="4"/>
        <v>0</v>
      </c>
    </row>
    <row r="65" spans="1:34" ht="21.75">
      <c r="A65" s="449">
        <v>59</v>
      </c>
      <c r="B65" s="549" t="s">
        <v>43</v>
      </c>
      <c r="C65" s="429">
        <v>0</v>
      </c>
      <c r="D65" s="429">
        <v>0</v>
      </c>
      <c r="E65" s="429">
        <v>0</v>
      </c>
      <c r="F65" s="429">
        <f t="shared" si="11"/>
        <v>0</v>
      </c>
      <c r="G65" s="561">
        <v>0</v>
      </c>
      <c r="H65" s="561">
        <v>0</v>
      </c>
      <c r="I65" s="561">
        <v>0</v>
      </c>
      <c r="J65" s="561">
        <f t="shared" si="12"/>
        <v>0</v>
      </c>
      <c r="K65" s="429">
        <v>0</v>
      </c>
      <c r="L65" s="429">
        <v>0</v>
      </c>
      <c r="M65" s="429">
        <v>0</v>
      </c>
      <c r="N65" s="429">
        <f t="shared" si="0"/>
        <v>0</v>
      </c>
      <c r="O65" s="569">
        <v>0</v>
      </c>
      <c r="P65" s="569">
        <v>0</v>
      </c>
      <c r="Q65" s="569">
        <v>0</v>
      </c>
      <c r="R65" s="569">
        <f t="shared" si="13"/>
        <v>0</v>
      </c>
      <c r="S65" s="429">
        <v>0</v>
      </c>
      <c r="T65" s="429">
        <v>0</v>
      </c>
      <c r="U65" s="429">
        <v>0</v>
      </c>
      <c r="V65" s="429">
        <f t="shared" si="14"/>
        <v>0</v>
      </c>
      <c r="W65" s="429">
        <v>0</v>
      </c>
      <c r="X65" s="429">
        <v>0</v>
      </c>
      <c r="Y65" s="429">
        <v>0</v>
      </c>
      <c r="Z65" s="429">
        <f t="shared" si="15"/>
        <v>0</v>
      </c>
      <c r="AA65" s="429">
        <v>0</v>
      </c>
      <c r="AB65" s="429">
        <v>0</v>
      </c>
      <c r="AC65" s="429">
        <v>0</v>
      </c>
      <c r="AD65" s="429">
        <f t="shared" si="16"/>
        <v>0</v>
      </c>
      <c r="AE65" s="429">
        <f t="shared" si="1"/>
        <v>0</v>
      </c>
      <c r="AF65" s="429">
        <f t="shared" si="2"/>
        <v>0</v>
      </c>
      <c r="AG65" s="429">
        <f t="shared" si="3"/>
        <v>0</v>
      </c>
      <c r="AH65" s="429">
        <f t="shared" si="4"/>
        <v>0</v>
      </c>
    </row>
    <row r="66" spans="1:34" ht="18.75" customHeight="1">
      <c r="A66" s="449">
        <v>60</v>
      </c>
      <c r="B66" s="458" t="s">
        <v>134</v>
      </c>
      <c r="C66" s="429">
        <v>0</v>
      </c>
      <c r="D66" s="429">
        <v>0</v>
      </c>
      <c r="E66" s="429">
        <v>0</v>
      </c>
      <c r="F66" s="429">
        <f t="shared" si="11"/>
        <v>0</v>
      </c>
      <c r="G66" s="561">
        <v>0</v>
      </c>
      <c r="H66" s="561">
        <v>0</v>
      </c>
      <c r="I66" s="561">
        <v>0</v>
      </c>
      <c r="J66" s="561">
        <f t="shared" si="12"/>
        <v>0</v>
      </c>
      <c r="K66" s="429">
        <v>0</v>
      </c>
      <c r="L66" s="429">
        <v>0</v>
      </c>
      <c r="M66" s="429">
        <v>0</v>
      </c>
      <c r="N66" s="429">
        <f t="shared" si="0"/>
        <v>0</v>
      </c>
      <c r="O66" s="569">
        <v>0</v>
      </c>
      <c r="P66" s="569">
        <v>0</v>
      </c>
      <c r="Q66" s="569">
        <v>0</v>
      </c>
      <c r="R66" s="569">
        <f t="shared" si="13"/>
        <v>0</v>
      </c>
      <c r="S66" s="429">
        <v>0</v>
      </c>
      <c r="T66" s="429">
        <v>0</v>
      </c>
      <c r="U66" s="429">
        <v>0</v>
      </c>
      <c r="V66" s="429">
        <f t="shared" si="14"/>
        <v>0</v>
      </c>
      <c r="W66" s="429">
        <v>0</v>
      </c>
      <c r="X66" s="429">
        <v>0</v>
      </c>
      <c r="Y66" s="429">
        <v>0</v>
      </c>
      <c r="Z66" s="429">
        <f t="shared" si="15"/>
        <v>0</v>
      </c>
      <c r="AA66" s="429">
        <v>0</v>
      </c>
      <c r="AB66" s="429">
        <v>0</v>
      </c>
      <c r="AC66" s="429">
        <v>0</v>
      </c>
      <c r="AD66" s="429">
        <f t="shared" si="16"/>
        <v>0</v>
      </c>
      <c r="AE66" s="429">
        <f t="shared" si="1"/>
        <v>0</v>
      </c>
      <c r="AF66" s="429">
        <f t="shared" si="2"/>
        <v>0</v>
      </c>
      <c r="AG66" s="429">
        <f t="shared" si="3"/>
        <v>0</v>
      </c>
      <c r="AH66" s="429">
        <f t="shared" si="4"/>
        <v>0</v>
      </c>
    </row>
    <row r="67" spans="1:34" ht="18.75" customHeight="1">
      <c r="A67" s="452">
        <v>61</v>
      </c>
      <c r="B67" s="459" t="s">
        <v>135</v>
      </c>
      <c r="C67" s="437">
        <v>0</v>
      </c>
      <c r="D67" s="437">
        <v>0</v>
      </c>
      <c r="E67" s="437">
        <v>0</v>
      </c>
      <c r="F67" s="437">
        <f t="shared" si="11"/>
        <v>0</v>
      </c>
      <c r="G67" s="562">
        <v>0</v>
      </c>
      <c r="H67" s="562">
        <v>0</v>
      </c>
      <c r="I67" s="562">
        <v>0</v>
      </c>
      <c r="J67" s="562">
        <f t="shared" si="12"/>
        <v>0</v>
      </c>
      <c r="K67" s="429">
        <v>0</v>
      </c>
      <c r="L67" s="429">
        <v>0</v>
      </c>
      <c r="M67" s="429">
        <v>0</v>
      </c>
      <c r="N67" s="429">
        <f t="shared" si="0"/>
        <v>0</v>
      </c>
      <c r="O67" s="570">
        <v>0</v>
      </c>
      <c r="P67" s="570">
        <v>0</v>
      </c>
      <c r="Q67" s="570">
        <v>0</v>
      </c>
      <c r="R67" s="570">
        <f t="shared" si="13"/>
        <v>0</v>
      </c>
      <c r="S67" s="437">
        <v>0</v>
      </c>
      <c r="T67" s="437">
        <v>0</v>
      </c>
      <c r="U67" s="437">
        <v>0</v>
      </c>
      <c r="V67" s="437">
        <f t="shared" si="14"/>
        <v>0</v>
      </c>
      <c r="W67" s="437">
        <v>0</v>
      </c>
      <c r="X67" s="437">
        <v>0</v>
      </c>
      <c r="Y67" s="437">
        <v>0</v>
      </c>
      <c r="Z67" s="437">
        <f t="shared" si="15"/>
        <v>0</v>
      </c>
      <c r="AA67" s="437">
        <v>0</v>
      </c>
      <c r="AB67" s="437">
        <v>0</v>
      </c>
      <c r="AC67" s="437">
        <v>0</v>
      </c>
      <c r="AD67" s="437">
        <f t="shared" si="16"/>
        <v>0</v>
      </c>
      <c r="AE67" s="429">
        <f t="shared" si="1"/>
        <v>0</v>
      </c>
      <c r="AF67" s="429">
        <f t="shared" si="2"/>
        <v>0</v>
      </c>
      <c r="AG67" s="429">
        <f t="shared" si="3"/>
        <v>0</v>
      </c>
      <c r="AH67" s="429">
        <f t="shared" si="4"/>
        <v>0</v>
      </c>
    </row>
    <row r="68" spans="1:34" ht="17.25" customHeight="1">
      <c r="A68" s="449">
        <v>62</v>
      </c>
      <c r="B68" s="457" t="s">
        <v>136</v>
      </c>
      <c r="C68" s="429">
        <v>0</v>
      </c>
      <c r="D68" s="429">
        <v>0</v>
      </c>
      <c r="E68" s="429">
        <v>0</v>
      </c>
      <c r="F68" s="429">
        <f t="shared" si="11"/>
        <v>0</v>
      </c>
      <c r="G68" s="561">
        <v>0</v>
      </c>
      <c r="H68" s="561">
        <v>0</v>
      </c>
      <c r="I68" s="561">
        <v>0</v>
      </c>
      <c r="J68" s="561">
        <f t="shared" si="12"/>
        <v>0</v>
      </c>
      <c r="K68" s="429">
        <v>0</v>
      </c>
      <c r="L68" s="429">
        <v>0</v>
      </c>
      <c r="M68" s="429">
        <v>0</v>
      </c>
      <c r="N68" s="429">
        <f t="shared" si="0"/>
        <v>0</v>
      </c>
      <c r="O68" s="569">
        <v>0</v>
      </c>
      <c r="P68" s="569">
        <v>0</v>
      </c>
      <c r="Q68" s="569">
        <v>0</v>
      </c>
      <c r="R68" s="569">
        <f t="shared" si="13"/>
        <v>0</v>
      </c>
      <c r="S68" s="429">
        <v>0</v>
      </c>
      <c r="T68" s="429">
        <v>0</v>
      </c>
      <c r="U68" s="429">
        <v>0</v>
      </c>
      <c r="V68" s="429">
        <f t="shared" si="14"/>
        <v>0</v>
      </c>
      <c r="W68" s="429">
        <v>0</v>
      </c>
      <c r="X68" s="429">
        <v>0</v>
      </c>
      <c r="Y68" s="429">
        <v>0</v>
      </c>
      <c r="Z68" s="429">
        <f t="shared" si="15"/>
        <v>0</v>
      </c>
      <c r="AA68" s="429">
        <v>0</v>
      </c>
      <c r="AB68" s="429">
        <v>0</v>
      </c>
      <c r="AC68" s="429">
        <v>0</v>
      </c>
      <c r="AD68" s="429">
        <f t="shared" si="16"/>
        <v>0</v>
      </c>
      <c r="AE68" s="429">
        <f t="shared" si="1"/>
        <v>0</v>
      </c>
      <c r="AF68" s="429">
        <f t="shared" si="2"/>
        <v>0</v>
      </c>
      <c r="AG68" s="429">
        <f t="shared" si="3"/>
        <v>0</v>
      </c>
      <c r="AH68" s="429">
        <f t="shared" si="4"/>
        <v>0</v>
      </c>
    </row>
    <row r="69" spans="1:34" ht="18.75" customHeight="1">
      <c r="A69" s="449">
        <v>63</v>
      </c>
      <c r="B69" s="457" t="s">
        <v>106</v>
      </c>
      <c r="C69" s="429">
        <v>0</v>
      </c>
      <c r="D69" s="429">
        <v>0</v>
      </c>
      <c r="E69" s="429">
        <v>0</v>
      </c>
      <c r="F69" s="429">
        <f t="shared" si="11"/>
        <v>0</v>
      </c>
      <c r="G69" s="561">
        <v>0</v>
      </c>
      <c r="H69" s="561">
        <v>0</v>
      </c>
      <c r="I69" s="561">
        <v>0</v>
      </c>
      <c r="J69" s="561">
        <f t="shared" si="12"/>
        <v>0</v>
      </c>
      <c r="K69" s="429">
        <v>0</v>
      </c>
      <c r="L69" s="429">
        <v>0</v>
      </c>
      <c r="M69" s="429">
        <v>0</v>
      </c>
      <c r="N69" s="429">
        <f t="shared" si="0"/>
        <v>0</v>
      </c>
      <c r="O69" s="569">
        <v>0</v>
      </c>
      <c r="P69" s="569">
        <v>0</v>
      </c>
      <c r="Q69" s="569">
        <v>0</v>
      </c>
      <c r="R69" s="569">
        <f t="shared" si="13"/>
        <v>0</v>
      </c>
      <c r="S69" s="429">
        <v>0</v>
      </c>
      <c r="T69" s="429">
        <v>0</v>
      </c>
      <c r="U69" s="429">
        <v>0</v>
      </c>
      <c r="V69" s="429">
        <f t="shared" si="14"/>
        <v>0</v>
      </c>
      <c r="W69" s="429">
        <v>0</v>
      </c>
      <c r="X69" s="429">
        <v>0</v>
      </c>
      <c r="Y69" s="429">
        <v>0</v>
      </c>
      <c r="Z69" s="429">
        <f t="shared" si="15"/>
        <v>0</v>
      </c>
      <c r="AA69" s="429">
        <v>0</v>
      </c>
      <c r="AB69" s="429">
        <v>0</v>
      </c>
      <c r="AC69" s="429">
        <v>0</v>
      </c>
      <c r="AD69" s="429">
        <f t="shared" si="16"/>
        <v>0</v>
      </c>
      <c r="AE69" s="429">
        <f t="shared" si="1"/>
        <v>0</v>
      </c>
      <c r="AF69" s="429">
        <f t="shared" si="2"/>
        <v>0</v>
      </c>
      <c r="AG69" s="429">
        <f t="shared" si="3"/>
        <v>0</v>
      </c>
      <c r="AH69" s="429">
        <f t="shared" si="4"/>
        <v>0</v>
      </c>
    </row>
    <row r="70" spans="1:34" ht="19.5" customHeight="1">
      <c r="A70" s="449">
        <v>64</v>
      </c>
      <c r="B70" s="457" t="s">
        <v>118</v>
      </c>
      <c r="C70" s="429">
        <v>0</v>
      </c>
      <c r="D70" s="429">
        <v>0</v>
      </c>
      <c r="E70" s="429">
        <v>0</v>
      </c>
      <c r="F70" s="429">
        <f t="shared" si="11"/>
        <v>0</v>
      </c>
      <c r="G70" s="561">
        <v>0</v>
      </c>
      <c r="H70" s="561">
        <v>0</v>
      </c>
      <c r="I70" s="561">
        <v>0</v>
      </c>
      <c r="J70" s="561">
        <f t="shared" si="12"/>
        <v>0</v>
      </c>
      <c r="K70" s="429">
        <v>0</v>
      </c>
      <c r="L70" s="429">
        <v>0</v>
      </c>
      <c r="M70" s="429">
        <v>0</v>
      </c>
      <c r="N70" s="429">
        <f t="shared" si="0"/>
        <v>0</v>
      </c>
      <c r="O70" s="569">
        <v>0</v>
      </c>
      <c r="P70" s="569">
        <v>0</v>
      </c>
      <c r="Q70" s="569">
        <v>0</v>
      </c>
      <c r="R70" s="569">
        <f t="shared" si="13"/>
        <v>0</v>
      </c>
      <c r="S70" s="429">
        <v>0</v>
      </c>
      <c r="T70" s="429">
        <v>0</v>
      </c>
      <c r="U70" s="429">
        <v>0</v>
      </c>
      <c r="V70" s="429">
        <f t="shared" si="14"/>
        <v>0</v>
      </c>
      <c r="W70" s="429">
        <v>0</v>
      </c>
      <c r="X70" s="429">
        <v>0</v>
      </c>
      <c r="Y70" s="429">
        <v>0</v>
      </c>
      <c r="Z70" s="429">
        <f t="shared" si="15"/>
        <v>0</v>
      </c>
      <c r="AA70" s="429">
        <v>0</v>
      </c>
      <c r="AB70" s="429">
        <v>0</v>
      </c>
      <c r="AC70" s="429">
        <v>0</v>
      </c>
      <c r="AD70" s="429">
        <f t="shared" si="16"/>
        <v>0</v>
      </c>
      <c r="AE70" s="429">
        <f t="shared" si="1"/>
        <v>0</v>
      </c>
      <c r="AF70" s="429">
        <f t="shared" si="2"/>
        <v>0</v>
      </c>
      <c r="AG70" s="429">
        <f t="shared" si="3"/>
        <v>0</v>
      </c>
      <c r="AH70" s="429">
        <f t="shared" si="4"/>
        <v>0</v>
      </c>
    </row>
    <row r="71" spans="1:34" ht="18.75" customHeight="1">
      <c r="A71" s="449">
        <v>65</v>
      </c>
      <c r="B71" s="457" t="s">
        <v>161</v>
      </c>
      <c r="C71" s="429">
        <v>0</v>
      </c>
      <c r="D71" s="429">
        <v>0</v>
      </c>
      <c r="E71" s="429">
        <v>0</v>
      </c>
      <c r="F71" s="429">
        <f t="shared" si="11"/>
        <v>0</v>
      </c>
      <c r="G71" s="561">
        <v>0</v>
      </c>
      <c r="H71" s="561">
        <v>0</v>
      </c>
      <c r="I71" s="561">
        <v>0</v>
      </c>
      <c r="J71" s="561">
        <f t="shared" si="12"/>
        <v>0</v>
      </c>
      <c r="K71" s="429">
        <v>0</v>
      </c>
      <c r="L71" s="429">
        <v>0</v>
      </c>
      <c r="M71" s="429">
        <v>0</v>
      </c>
      <c r="N71" s="429">
        <f aca="true" t="shared" si="17" ref="N71:N78">SUM(K71:M71)</f>
        <v>0</v>
      </c>
      <c r="O71" s="569">
        <v>0</v>
      </c>
      <c r="P71" s="569">
        <v>0</v>
      </c>
      <c r="Q71" s="569">
        <v>0</v>
      </c>
      <c r="R71" s="569">
        <f t="shared" si="13"/>
        <v>0</v>
      </c>
      <c r="S71" s="429">
        <v>0</v>
      </c>
      <c r="T71" s="429">
        <v>0</v>
      </c>
      <c r="U71" s="429">
        <v>0</v>
      </c>
      <c r="V71" s="429">
        <f t="shared" si="14"/>
        <v>0</v>
      </c>
      <c r="W71" s="429">
        <v>0</v>
      </c>
      <c r="X71" s="429">
        <v>0</v>
      </c>
      <c r="Y71" s="429">
        <v>0</v>
      </c>
      <c r="Z71" s="429">
        <f t="shared" si="15"/>
        <v>0</v>
      </c>
      <c r="AA71" s="429">
        <v>0</v>
      </c>
      <c r="AB71" s="429">
        <v>0</v>
      </c>
      <c r="AC71" s="429">
        <v>0</v>
      </c>
      <c r="AD71" s="429">
        <f t="shared" si="16"/>
        <v>0</v>
      </c>
      <c r="AE71" s="429">
        <f aca="true" t="shared" si="18" ref="AE71:AE78">SUM(C71,G71,K71,O71,S71,W71,AA71)</f>
        <v>0</v>
      </c>
      <c r="AF71" s="429">
        <f aca="true" t="shared" si="19" ref="AF71:AF78">SUM(D71,H71,L71,P71,T71,X71,AB71)</f>
        <v>0</v>
      </c>
      <c r="AG71" s="429">
        <f aca="true" t="shared" si="20" ref="AG71:AG78">SUM(E71,I71,M71,Q71,U71,Y71,AC71)</f>
        <v>0</v>
      </c>
      <c r="AH71" s="429">
        <f aca="true" t="shared" si="21" ref="AH71:AH78">SUM(F71,J71,N71,R71,V71,Z71,AD71)</f>
        <v>0</v>
      </c>
    </row>
    <row r="72" spans="1:34" ht="19.5" customHeight="1">
      <c r="A72" s="449">
        <v>66</v>
      </c>
      <c r="B72" s="457" t="s">
        <v>107</v>
      </c>
      <c r="C72" s="429">
        <v>0</v>
      </c>
      <c r="D72" s="429">
        <v>0</v>
      </c>
      <c r="E72" s="429">
        <v>0</v>
      </c>
      <c r="F72" s="429">
        <f t="shared" si="11"/>
        <v>0</v>
      </c>
      <c r="G72" s="561">
        <v>0</v>
      </c>
      <c r="H72" s="561">
        <v>0</v>
      </c>
      <c r="I72" s="561">
        <v>0</v>
      </c>
      <c r="J72" s="561">
        <f t="shared" si="12"/>
        <v>0</v>
      </c>
      <c r="K72" s="429">
        <v>0</v>
      </c>
      <c r="L72" s="429">
        <v>0</v>
      </c>
      <c r="M72" s="429">
        <v>0</v>
      </c>
      <c r="N72" s="429">
        <f t="shared" si="17"/>
        <v>0</v>
      </c>
      <c r="O72" s="569">
        <v>0</v>
      </c>
      <c r="P72" s="569">
        <v>0</v>
      </c>
      <c r="Q72" s="569">
        <v>0</v>
      </c>
      <c r="R72" s="569">
        <f t="shared" si="13"/>
        <v>0</v>
      </c>
      <c r="S72" s="429">
        <v>0</v>
      </c>
      <c r="T72" s="429">
        <v>0</v>
      </c>
      <c r="U72" s="429">
        <v>0</v>
      </c>
      <c r="V72" s="429">
        <f t="shared" si="14"/>
        <v>0</v>
      </c>
      <c r="W72" s="429">
        <v>0</v>
      </c>
      <c r="X72" s="429">
        <v>0</v>
      </c>
      <c r="Y72" s="429">
        <v>0</v>
      </c>
      <c r="Z72" s="429">
        <f t="shared" si="15"/>
        <v>0</v>
      </c>
      <c r="AA72" s="429">
        <v>0</v>
      </c>
      <c r="AB72" s="429">
        <v>0</v>
      </c>
      <c r="AC72" s="429">
        <v>0</v>
      </c>
      <c r="AD72" s="429">
        <f t="shared" si="16"/>
        <v>0</v>
      </c>
      <c r="AE72" s="429">
        <f t="shared" si="18"/>
        <v>0</v>
      </c>
      <c r="AF72" s="429">
        <f t="shared" si="19"/>
        <v>0</v>
      </c>
      <c r="AG72" s="429">
        <f t="shared" si="20"/>
        <v>0</v>
      </c>
      <c r="AH72" s="429">
        <f t="shared" si="21"/>
        <v>0</v>
      </c>
    </row>
    <row r="73" spans="1:34" ht="20.25" customHeight="1">
      <c r="A73" s="449">
        <v>67</v>
      </c>
      <c r="B73" s="457" t="s">
        <v>108</v>
      </c>
      <c r="C73" s="429">
        <v>0</v>
      </c>
      <c r="D73" s="429">
        <v>0</v>
      </c>
      <c r="E73" s="429">
        <v>0</v>
      </c>
      <c r="F73" s="429">
        <f t="shared" si="11"/>
        <v>0</v>
      </c>
      <c r="G73" s="561">
        <v>0</v>
      </c>
      <c r="H73" s="561">
        <v>0</v>
      </c>
      <c r="I73" s="561">
        <v>0</v>
      </c>
      <c r="J73" s="561">
        <f t="shared" si="12"/>
        <v>0</v>
      </c>
      <c r="K73" s="429">
        <v>0</v>
      </c>
      <c r="L73" s="429">
        <v>0</v>
      </c>
      <c r="M73" s="429">
        <v>0</v>
      </c>
      <c r="N73" s="429">
        <f t="shared" si="17"/>
        <v>0</v>
      </c>
      <c r="O73" s="569">
        <v>0</v>
      </c>
      <c r="P73" s="569">
        <v>0</v>
      </c>
      <c r="Q73" s="569">
        <v>0</v>
      </c>
      <c r="R73" s="569">
        <f t="shared" si="13"/>
        <v>0</v>
      </c>
      <c r="S73" s="429">
        <v>0</v>
      </c>
      <c r="T73" s="429">
        <v>0</v>
      </c>
      <c r="U73" s="429">
        <v>0</v>
      </c>
      <c r="V73" s="429">
        <f t="shared" si="14"/>
        <v>0</v>
      </c>
      <c r="W73" s="429">
        <v>0</v>
      </c>
      <c r="X73" s="429">
        <v>0</v>
      </c>
      <c r="Y73" s="429">
        <v>0</v>
      </c>
      <c r="Z73" s="429">
        <f t="shared" si="15"/>
        <v>0</v>
      </c>
      <c r="AA73" s="429">
        <v>0</v>
      </c>
      <c r="AB73" s="429">
        <v>0</v>
      </c>
      <c r="AC73" s="429">
        <v>0</v>
      </c>
      <c r="AD73" s="429">
        <f t="shared" si="16"/>
        <v>0</v>
      </c>
      <c r="AE73" s="429">
        <f t="shared" si="18"/>
        <v>0</v>
      </c>
      <c r="AF73" s="429">
        <f t="shared" si="19"/>
        <v>0</v>
      </c>
      <c r="AG73" s="429">
        <f t="shared" si="20"/>
        <v>0</v>
      </c>
      <c r="AH73" s="429">
        <f t="shared" si="21"/>
        <v>0</v>
      </c>
    </row>
    <row r="74" spans="1:34" ht="18" customHeight="1">
      <c r="A74" s="449">
        <v>68</v>
      </c>
      <c r="B74" s="457" t="s">
        <v>140</v>
      </c>
      <c r="C74" s="429">
        <v>0</v>
      </c>
      <c r="D74" s="429">
        <v>0</v>
      </c>
      <c r="E74" s="429">
        <v>0</v>
      </c>
      <c r="F74" s="429">
        <f t="shared" si="11"/>
        <v>0</v>
      </c>
      <c r="G74" s="561">
        <v>0</v>
      </c>
      <c r="H74" s="561">
        <v>0</v>
      </c>
      <c r="I74" s="561">
        <v>0</v>
      </c>
      <c r="J74" s="561">
        <f t="shared" si="12"/>
        <v>0</v>
      </c>
      <c r="K74" s="429">
        <v>0</v>
      </c>
      <c r="L74" s="429">
        <v>0</v>
      </c>
      <c r="M74" s="429">
        <v>0</v>
      </c>
      <c r="N74" s="429">
        <f t="shared" si="17"/>
        <v>0</v>
      </c>
      <c r="O74" s="569">
        <v>0</v>
      </c>
      <c r="P74" s="569">
        <v>0</v>
      </c>
      <c r="Q74" s="569">
        <v>0</v>
      </c>
      <c r="R74" s="569">
        <f t="shared" si="13"/>
        <v>0</v>
      </c>
      <c r="S74" s="429">
        <v>0</v>
      </c>
      <c r="T74" s="429">
        <v>0</v>
      </c>
      <c r="U74" s="429">
        <v>0</v>
      </c>
      <c r="V74" s="429">
        <f t="shared" si="14"/>
        <v>0</v>
      </c>
      <c r="W74" s="429">
        <v>0</v>
      </c>
      <c r="X74" s="429">
        <v>0</v>
      </c>
      <c r="Y74" s="429">
        <v>0</v>
      </c>
      <c r="Z74" s="429">
        <f t="shared" si="15"/>
        <v>0</v>
      </c>
      <c r="AA74" s="429">
        <v>0</v>
      </c>
      <c r="AB74" s="429">
        <v>0</v>
      </c>
      <c r="AC74" s="429">
        <v>0</v>
      </c>
      <c r="AD74" s="429">
        <f t="shared" si="16"/>
        <v>0</v>
      </c>
      <c r="AE74" s="429">
        <f t="shared" si="18"/>
        <v>0</v>
      </c>
      <c r="AF74" s="429">
        <f t="shared" si="19"/>
        <v>0</v>
      </c>
      <c r="AG74" s="429">
        <f t="shared" si="20"/>
        <v>0</v>
      </c>
      <c r="AH74" s="429">
        <f t="shared" si="21"/>
        <v>0</v>
      </c>
    </row>
    <row r="75" spans="1:34" ht="20.25" customHeight="1">
      <c r="A75" s="449">
        <v>69</v>
      </c>
      <c r="B75" s="457" t="s">
        <v>95</v>
      </c>
      <c r="C75" s="429">
        <v>0</v>
      </c>
      <c r="D75" s="429">
        <v>2</v>
      </c>
      <c r="E75" s="429">
        <v>0</v>
      </c>
      <c r="F75" s="429">
        <f t="shared" si="11"/>
        <v>2</v>
      </c>
      <c r="G75" s="561">
        <v>0</v>
      </c>
      <c r="H75" s="561">
        <v>0</v>
      </c>
      <c r="I75" s="561">
        <v>0</v>
      </c>
      <c r="J75" s="561">
        <f t="shared" si="12"/>
        <v>0</v>
      </c>
      <c r="K75" s="429">
        <v>0</v>
      </c>
      <c r="L75" s="429">
        <v>0</v>
      </c>
      <c r="M75" s="429">
        <v>0</v>
      </c>
      <c r="N75" s="429">
        <f t="shared" si="17"/>
        <v>0</v>
      </c>
      <c r="O75" s="569">
        <v>0</v>
      </c>
      <c r="P75" s="569">
        <v>0</v>
      </c>
      <c r="Q75" s="569">
        <v>0</v>
      </c>
      <c r="R75" s="569">
        <f t="shared" si="13"/>
        <v>0</v>
      </c>
      <c r="S75" s="429">
        <v>0</v>
      </c>
      <c r="T75" s="429">
        <v>0</v>
      </c>
      <c r="U75" s="429">
        <v>0</v>
      </c>
      <c r="V75" s="429">
        <f t="shared" si="14"/>
        <v>0</v>
      </c>
      <c r="W75" s="429">
        <v>0</v>
      </c>
      <c r="X75" s="429">
        <v>0</v>
      </c>
      <c r="Y75" s="429">
        <v>0</v>
      </c>
      <c r="Z75" s="429">
        <f t="shared" si="15"/>
        <v>0</v>
      </c>
      <c r="AA75" s="429">
        <v>0</v>
      </c>
      <c r="AB75" s="429">
        <v>0</v>
      </c>
      <c r="AC75" s="429">
        <v>0</v>
      </c>
      <c r="AD75" s="429">
        <f t="shared" si="16"/>
        <v>0</v>
      </c>
      <c r="AE75" s="429">
        <f t="shared" si="18"/>
        <v>0</v>
      </c>
      <c r="AF75" s="429">
        <f t="shared" si="19"/>
        <v>2</v>
      </c>
      <c r="AG75" s="429">
        <f t="shared" si="20"/>
        <v>0</v>
      </c>
      <c r="AH75" s="429">
        <f t="shared" si="21"/>
        <v>2</v>
      </c>
    </row>
    <row r="76" spans="1:34" ht="19.5" customHeight="1">
      <c r="A76" s="449">
        <v>70</v>
      </c>
      <c r="B76" s="457" t="s">
        <v>96</v>
      </c>
      <c r="C76" s="429">
        <v>0</v>
      </c>
      <c r="D76" s="429">
        <v>0</v>
      </c>
      <c r="E76" s="429">
        <v>0</v>
      </c>
      <c r="F76" s="429">
        <f t="shared" si="11"/>
        <v>0</v>
      </c>
      <c r="G76" s="561">
        <v>0</v>
      </c>
      <c r="H76" s="561">
        <v>0</v>
      </c>
      <c r="I76" s="561">
        <v>0</v>
      </c>
      <c r="J76" s="561">
        <f t="shared" si="12"/>
        <v>0</v>
      </c>
      <c r="K76" s="429">
        <v>0</v>
      </c>
      <c r="L76" s="429">
        <v>0</v>
      </c>
      <c r="M76" s="429">
        <v>0</v>
      </c>
      <c r="N76" s="429">
        <f t="shared" si="17"/>
        <v>0</v>
      </c>
      <c r="O76" s="569">
        <v>0</v>
      </c>
      <c r="P76" s="569">
        <v>0</v>
      </c>
      <c r="Q76" s="569">
        <v>0</v>
      </c>
      <c r="R76" s="569">
        <f t="shared" si="13"/>
        <v>0</v>
      </c>
      <c r="S76" s="429">
        <v>0</v>
      </c>
      <c r="T76" s="429">
        <v>0</v>
      </c>
      <c r="U76" s="429">
        <v>0</v>
      </c>
      <c r="V76" s="429">
        <f t="shared" si="14"/>
        <v>0</v>
      </c>
      <c r="W76" s="429">
        <v>0</v>
      </c>
      <c r="X76" s="429">
        <v>0</v>
      </c>
      <c r="Y76" s="429">
        <v>0</v>
      </c>
      <c r="Z76" s="429">
        <f t="shared" si="15"/>
        <v>0</v>
      </c>
      <c r="AA76" s="429">
        <v>0</v>
      </c>
      <c r="AB76" s="429">
        <v>0</v>
      </c>
      <c r="AC76" s="429">
        <v>0</v>
      </c>
      <c r="AD76" s="429">
        <f t="shared" si="16"/>
        <v>0</v>
      </c>
      <c r="AE76" s="429">
        <f t="shared" si="18"/>
        <v>0</v>
      </c>
      <c r="AF76" s="429">
        <f t="shared" si="19"/>
        <v>0</v>
      </c>
      <c r="AG76" s="429">
        <f t="shared" si="20"/>
        <v>0</v>
      </c>
      <c r="AH76" s="429">
        <f t="shared" si="21"/>
        <v>0</v>
      </c>
    </row>
    <row r="77" spans="1:34" ht="20.25" customHeight="1">
      <c r="A77" s="449">
        <v>71</v>
      </c>
      <c r="B77" s="457" t="s">
        <v>97</v>
      </c>
      <c r="C77" s="429">
        <v>0</v>
      </c>
      <c r="D77" s="429">
        <v>0</v>
      </c>
      <c r="E77" s="429">
        <v>0</v>
      </c>
      <c r="F77" s="429">
        <f t="shared" si="11"/>
        <v>0</v>
      </c>
      <c r="G77" s="561">
        <v>0</v>
      </c>
      <c r="H77" s="561">
        <v>0</v>
      </c>
      <c r="I77" s="561">
        <v>0</v>
      </c>
      <c r="J77" s="561">
        <f t="shared" si="12"/>
        <v>0</v>
      </c>
      <c r="K77" s="429">
        <v>0</v>
      </c>
      <c r="L77" s="429">
        <v>0</v>
      </c>
      <c r="M77" s="429">
        <v>0</v>
      </c>
      <c r="N77" s="429">
        <f t="shared" si="17"/>
        <v>0</v>
      </c>
      <c r="O77" s="569">
        <v>0</v>
      </c>
      <c r="P77" s="569">
        <v>0</v>
      </c>
      <c r="Q77" s="569">
        <v>0</v>
      </c>
      <c r="R77" s="569">
        <f t="shared" si="13"/>
        <v>0</v>
      </c>
      <c r="S77" s="429">
        <v>0</v>
      </c>
      <c r="T77" s="429">
        <v>0</v>
      </c>
      <c r="U77" s="429">
        <v>0</v>
      </c>
      <c r="V77" s="429">
        <f t="shared" si="14"/>
        <v>0</v>
      </c>
      <c r="W77" s="429">
        <v>0</v>
      </c>
      <c r="X77" s="429">
        <v>0</v>
      </c>
      <c r="Y77" s="429">
        <v>0</v>
      </c>
      <c r="Z77" s="429">
        <f t="shared" si="15"/>
        <v>0</v>
      </c>
      <c r="AA77" s="429">
        <v>0</v>
      </c>
      <c r="AB77" s="429">
        <v>0</v>
      </c>
      <c r="AC77" s="429">
        <v>0</v>
      </c>
      <c r="AD77" s="429">
        <f t="shared" si="16"/>
        <v>0</v>
      </c>
      <c r="AE77" s="429">
        <f t="shared" si="18"/>
        <v>0</v>
      </c>
      <c r="AF77" s="429">
        <f t="shared" si="19"/>
        <v>0</v>
      </c>
      <c r="AG77" s="429">
        <f t="shared" si="20"/>
        <v>0</v>
      </c>
      <c r="AH77" s="429">
        <f t="shared" si="21"/>
        <v>0</v>
      </c>
    </row>
    <row r="78" spans="1:34" ht="21.75">
      <c r="A78" s="460"/>
      <c r="B78" s="461" t="s">
        <v>20</v>
      </c>
      <c r="C78" s="432">
        <f>SUM(C6:C77)</f>
        <v>1</v>
      </c>
      <c r="D78" s="432">
        <f aca="true" t="shared" si="22" ref="D78:AD78">SUM(D6:D77)</f>
        <v>81</v>
      </c>
      <c r="E78" s="432">
        <f t="shared" si="22"/>
        <v>23</v>
      </c>
      <c r="F78" s="462">
        <f t="shared" si="22"/>
        <v>105</v>
      </c>
      <c r="G78" s="564">
        <f t="shared" si="22"/>
        <v>0</v>
      </c>
      <c r="H78" s="564">
        <f t="shared" si="22"/>
        <v>38</v>
      </c>
      <c r="I78" s="564">
        <f t="shared" si="22"/>
        <v>6</v>
      </c>
      <c r="J78" s="565">
        <f t="shared" si="22"/>
        <v>44</v>
      </c>
      <c r="K78" s="557">
        <f>SUM(K6:K77)</f>
        <v>0</v>
      </c>
      <c r="L78" s="557">
        <f>SUM(L6:L77)</f>
        <v>0</v>
      </c>
      <c r="M78" s="557">
        <f>SUM(M6:M77)</f>
        <v>0</v>
      </c>
      <c r="N78" s="432">
        <f t="shared" si="17"/>
        <v>0</v>
      </c>
      <c r="O78" s="572">
        <f t="shared" si="22"/>
        <v>0</v>
      </c>
      <c r="P78" s="572">
        <f t="shared" si="22"/>
        <v>8</v>
      </c>
      <c r="Q78" s="572">
        <f t="shared" si="22"/>
        <v>0</v>
      </c>
      <c r="R78" s="572">
        <f t="shared" si="22"/>
        <v>8</v>
      </c>
      <c r="S78" s="432">
        <f t="shared" si="22"/>
        <v>0</v>
      </c>
      <c r="T78" s="432">
        <f t="shared" si="22"/>
        <v>4</v>
      </c>
      <c r="U78" s="432">
        <f t="shared" si="22"/>
        <v>0</v>
      </c>
      <c r="V78" s="432">
        <f t="shared" si="22"/>
        <v>4</v>
      </c>
      <c r="W78" s="432">
        <f t="shared" si="22"/>
        <v>0</v>
      </c>
      <c r="X78" s="432">
        <f t="shared" si="22"/>
        <v>5</v>
      </c>
      <c r="Y78" s="432">
        <f t="shared" si="22"/>
        <v>0</v>
      </c>
      <c r="Z78" s="564">
        <f t="shared" si="22"/>
        <v>5</v>
      </c>
      <c r="AA78" s="432">
        <f t="shared" si="22"/>
        <v>0</v>
      </c>
      <c r="AB78" s="432">
        <f t="shared" si="22"/>
        <v>0</v>
      </c>
      <c r="AC78" s="432">
        <f t="shared" si="22"/>
        <v>0</v>
      </c>
      <c r="AD78" s="432">
        <f t="shared" si="22"/>
        <v>0</v>
      </c>
      <c r="AE78" s="432">
        <f t="shared" si="18"/>
        <v>1</v>
      </c>
      <c r="AF78" s="432">
        <f t="shared" si="19"/>
        <v>136</v>
      </c>
      <c r="AG78" s="432">
        <f t="shared" si="20"/>
        <v>29</v>
      </c>
      <c r="AH78" s="594">
        <f t="shared" si="21"/>
        <v>166</v>
      </c>
    </row>
    <row r="80" ht="21.75">
      <c r="AD80" s="463"/>
    </row>
  </sheetData>
  <mergeCells count="13">
    <mergeCell ref="W3:Z3"/>
    <mergeCell ref="AA3:AD3"/>
    <mergeCell ref="AE3:AH3"/>
    <mergeCell ref="C3:F3"/>
    <mergeCell ref="G3:J3"/>
    <mergeCell ref="O3:R3"/>
    <mergeCell ref="S3:V3"/>
    <mergeCell ref="K3:N3"/>
    <mergeCell ref="AA4:AD4"/>
    <mergeCell ref="G4:J4"/>
    <mergeCell ref="O4:R4"/>
    <mergeCell ref="S4:V4"/>
    <mergeCell ref="W4:Z4"/>
  </mergeCells>
  <printOptions horizontalCentered="1"/>
  <pageMargins left="0.35433070866141736" right="0" top="0.7874015748031497" bottom="0.1968503937007874" header="0.5118110236220472" footer="0.5118110236220472"/>
  <pageSetup horizontalDpi="600" verticalDpi="600" orientation="landscape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regis</cp:lastModifiedBy>
  <cp:lastPrinted>2007-05-15T06:30:49Z</cp:lastPrinted>
  <dcterms:created xsi:type="dcterms:W3CDTF">2002-11-06T01:16:31Z</dcterms:created>
  <dcterms:modified xsi:type="dcterms:W3CDTF">2007-05-15T21:24:39Z</dcterms:modified>
  <cp:category/>
  <cp:version/>
  <cp:contentType/>
  <cp:contentStatus/>
</cp:coreProperties>
</file>